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4805" windowHeight="789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calcPr calcId="145621"/>
</workbook>
</file>

<file path=xl/calcChain.xml><?xml version="1.0" encoding="utf-8"?>
<calcChain xmlns="http://schemas.openxmlformats.org/spreadsheetml/2006/main">
  <c r="N7" i="2" l="1"/>
  <c r="L7" i="2"/>
  <c r="J7" i="2"/>
  <c r="H7" i="2"/>
  <c r="F7" i="2"/>
  <c r="D7" i="2"/>
  <c r="B7" i="2"/>
  <c r="N9" i="1" l="1"/>
  <c r="L9" i="1"/>
  <c r="J9" i="1"/>
  <c r="H9" i="1"/>
  <c r="F9" i="1"/>
  <c r="D9" i="1"/>
  <c r="B9" i="1"/>
  <c r="A75" i="8" l="1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0" i="10"/>
  <c r="A21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12" i="12" l="1"/>
  <c r="A11" i="12"/>
  <c r="A10" i="12"/>
  <c r="A9" i="12"/>
  <c r="A8" i="12"/>
  <c r="A7" i="12"/>
  <c r="A6" i="12"/>
  <c r="A5" i="12"/>
  <c r="A13" i="12"/>
  <c r="A4" i="12"/>
  <c r="A13" i="11"/>
  <c r="A12" i="11"/>
  <c r="A11" i="11"/>
  <c r="A10" i="11"/>
  <c r="A9" i="11"/>
  <c r="A8" i="11"/>
  <c r="A7" i="11"/>
  <c r="A6" i="11"/>
  <c r="A5" i="11"/>
  <c r="A4" i="11"/>
  <c r="A5" i="6"/>
  <c r="A76" i="6" l="1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23" i="5" l="1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</calcChain>
</file>

<file path=xl/comments1.xml><?xml version="1.0" encoding="utf-8"?>
<comments xmlns="http://schemas.openxmlformats.org/spreadsheetml/2006/main">
  <authors>
    <author>Автор</author>
    <author>Илья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Участниками мероприятия считаются дети, непосредственно принимающие участие в мероприятии (зрителей и технический персонал не включаем). Если участвовал коллектив, то считаем по количеству детей, находящихся в коллективе.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подсчитано количество творческих мерприятий (и в </t>
        </r>
        <r>
          <rPr>
            <u/>
            <sz val="9"/>
            <color indexed="81"/>
            <rFont val="Tahoma"/>
            <family val="2"/>
            <charset val="204"/>
          </rPr>
          <t>конкурсных</t>
        </r>
        <r>
          <rPr>
            <sz val="9"/>
            <color indexed="81"/>
            <rFont val="Tahoma"/>
            <family val="2"/>
            <charset val="204"/>
          </rPr>
          <t xml:space="preserve">, и в </t>
        </r>
        <r>
          <rPr>
            <u/>
            <sz val="9"/>
            <color indexed="81"/>
            <rFont val="Tahoma"/>
            <family val="2"/>
            <charset val="204"/>
          </rPr>
          <t>культурно-массовых</t>
        </r>
        <r>
          <rPr>
            <sz val="9"/>
            <color indexed="81"/>
            <rFont val="Tahoma"/>
            <family val="2"/>
            <charset val="204"/>
          </rPr>
          <t xml:space="preserve">), в которых обучающиеся приняли участие, а также общее количество детей, которые приняли участие в этих мероприятиях.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D10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ячейке указывается общее количество обучающихся, принимавших участие в </t>
        </r>
        <r>
          <rPr>
            <u/>
            <sz val="9"/>
            <color indexed="81"/>
            <rFont val="Tahoma"/>
            <family val="2"/>
            <charset val="204"/>
          </rPr>
          <t>конкурсных</t>
        </r>
        <r>
          <rPr>
            <sz val="9"/>
            <color indexed="81"/>
            <rFont val="Tahoma"/>
            <family val="2"/>
            <charset val="204"/>
          </rPr>
          <t xml:space="preserve"> мероприятиях муниципального и межмуниципального уровней в период с сентября по декабрь 2019 года.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ячейке указывается общее количество обучающихся, принимавших участие в </t>
        </r>
        <r>
          <rPr>
            <u/>
            <sz val="9"/>
            <color indexed="81"/>
            <rFont val="Tahoma"/>
            <family val="2"/>
            <charset val="204"/>
          </rPr>
          <t>конкурсных</t>
        </r>
        <r>
          <rPr>
            <sz val="9"/>
            <color indexed="81"/>
            <rFont val="Tahoma"/>
            <family val="2"/>
            <charset val="204"/>
          </rPr>
          <t xml:space="preserve"> мероприятиях регионального, всероссийского и международного уровней в период с сентября по декабрь 2019 года.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B11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Количество обучающихся, принявших участие в творческих мероприятиях (и конкурсных, и культурно-массовых) за 1 полугодие 2019/2020 учебного года (сентябрь - декабрь).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B12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Количество обучающихся, принявших участие в творческих мероприятиях (и конкурсных, и культурно-массовых) за 2019 календарный год.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</commentList>
</comments>
</file>

<file path=xl/comments2.xml><?xml version="1.0" encoding="utf-8"?>
<comments xmlns="http://schemas.openxmlformats.org/spreadsheetml/2006/main">
  <authors>
    <author>Илья</author>
    <author>Автор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Участниками мероприятия считаются дети, непосредственно принимающие участие в мероприятии (зрителей и технический персонал не включаем). Если участвовал коллектив, то считаем по количеству детей, находящихся в коллективе.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A7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подсчитано количество творческих мерприятий (и в конкурсных, и в культурно-массовых), в которых обучающиеся приняли участие, а также общее количество детей, которые приняли участие в этих мероприятиях.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ячейке указывается общее количество обучающихся, принимавших участие в </t>
        </r>
        <r>
          <rPr>
            <u/>
            <sz val="9"/>
            <color indexed="81"/>
            <rFont val="Tahoma"/>
            <family val="2"/>
            <charset val="204"/>
          </rPr>
          <t>конкурсных</t>
        </r>
        <r>
          <rPr>
            <sz val="9"/>
            <color indexed="81"/>
            <rFont val="Tahoma"/>
            <family val="2"/>
            <charset val="204"/>
          </rPr>
          <t xml:space="preserve"> мероприятиях муниципального и межмуниципального уровней в период с января по май 2020 года.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ячейке указывается общее количество обучающихся, принимавших участие в </t>
        </r>
        <r>
          <rPr>
            <u/>
            <sz val="9"/>
            <color indexed="81"/>
            <rFont val="Tahoma"/>
            <family val="2"/>
            <charset val="204"/>
          </rPr>
          <t>конкурсных</t>
        </r>
        <r>
          <rPr>
            <sz val="9"/>
            <color indexed="81"/>
            <rFont val="Tahoma"/>
            <family val="2"/>
            <charset val="204"/>
          </rPr>
          <t xml:space="preserve"> мероприятиях регионального, всероссийского и международного уровней в период с января по май 2020 года.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Количество обучающихся, принявших участие в творческих мероприятиях (и конкурсных, и культурно-массовых) за 2 полугодие 2019/2020 учебного года (январь - май).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Количество обучающихся, принявших участие в творческих мероприятиях (и конкурсных, и культурно-массовых) за 2019/2020 учебный год (январь - май). </t>
        </r>
        <r>
          <rPr>
            <u/>
            <sz val="9"/>
            <color indexed="81"/>
            <rFont val="Tahoma"/>
            <family val="2"/>
            <charset val="204"/>
          </rPr>
          <t>Если ребёнок принял участие в нескольких мероприятиях, то он учитывается 1 раз.</t>
        </r>
      </text>
    </comment>
  </commentList>
</comments>
</file>

<file path=xl/comments3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Для муниципальных заданий выделена уникальная строка. Для муниципальных программ вся остальная часть таблицы.</t>
        </r>
      </text>
    </comment>
  </commentList>
</comments>
</file>

<file path=xl/comments4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 Пример:
Вологодская область, г. Череповец.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
Гран-При - это Гран-При.
Диплом (лауреата) I степени - это победитель, 1 место.
Диплом (лауреата) II степени - призёр, 2 место.
Диплом (лауреата) III степени - призёр, 3 место.
Дипломант - 4 место.
Специальная награда - приз зрительских симпатий, приз за лучшее исполнение и т.д.
Информацию по участникам, выдавшим свидетельство или диплом за участие, указывать не нужно.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5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 Пример:
Вологодская область, г. Череповец.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название,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6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
Если другая страна - то указать страну и город.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название,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
Гран-При - это Гран-При.
Диплом (лауреата) I степени - это победитель, 1 место.
Диплом (лауреата) II степени - призёр, 2 место.
Диплом (лауреата) III степени - призёр, 3 место.
Дипломант - 4 место.
Специальная награда - приз зрительских симпатий, приз за лучшее исполнение и т.д.
Информацию по участникам, выдавшим свидетельство или диплом за участие, указывать не нужно.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7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Указать населённый пункт и площадку проведения мероприятия. Пример:
г. Ярославль, ГАУК ЯО "Ярославская Государственная Филармония".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название,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
Гран-При - это Гран-При.
Диплом (лауреата) I степени - это победитель, 1 место.
Диплом (лауреата) II степени - призёр, 2 место.
Диплом (лауреата) III степени - призёр, 3 место.
Дипломант - 4 место.
Специальная награда - приз зрительских симпатий, приз за лучшее исполнение и т.д.
Информацию по участникам, выдавшим свидетельство или диплом за участие, указывать не нужно.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8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 Пример:
Вологодская область, г. Череповец.</t>
        </r>
      </text>
    </comment>
  </commentList>
</comments>
</file>

<file path=xl/comments9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Указываются мероприятия, имеющие областной и выше статус, или претендующие на него).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полное наименование мероприятия (в соответствии с регламентирующим документом).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только форма регламентирующего документа: положение, программа (семинара, конференции) и т.п., а сам документ прилагается к отчёту в печатной форме.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Указываются такие формы, как конкурс, семинар, конференция, творческая лаборатория и др. (в соответствии с регламентирующим документом).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целевая аудитория мероприятия (преподаватели, обучающиеся и пр.).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либо ваше образовательное учреждение, либо иные площадки, на которых будет проводиться мероприятие.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Указываются планируемые количественные показатели (например, количество участников семинара, лауреатов конкурса и т.п.).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наименование целевой программы, в рамках которой осуществляется финансирование и реализация мероприятия (только если заявленное мероприятие имеет такой статус) и т.п.</t>
        </r>
      </text>
    </comment>
  </commentList>
</comments>
</file>

<file path=xl/sharedStrings.xml><?xml version="1.0" encoding="utf-8"?>
<sst xmlns="http://schemas.openxmlformats.org/spreadsheetml/2006/main" count="406" uniqueCount="210">
  <si>
    <t>Школьный</t>
  </si>
  <si>
    <t>Муниципальный</t>
  </si>
  <si>
    <t>Региональный</t>
  </si>
  <si>
    <t>Всероссийский</t>
  </si>
  <si>
    <t>Международный</t>
  </si>
  <si>
    <t>№ п/п</t>
  </si>
  <si>
    <t>Наименование мероприятия</t>
  </si>
  <si>
    <t>Дата проведения</t>
  </si>
  <si>
    <t>Кол-во участников</t>
  </si>
  <si>
    <t>Место проведения</t>
  </si>
  <si>
    <t>Кол-во участников 
всего</t>
  </si>
  <si>
    <t>Кол-во участников 
ДШИ</t>
  </si>
  <si>
    <t>Организатор</t>
  </si>
  <si>
    <t>Цели мероприятия</t>
  </si>
  <si>
    <t>Задачи мероприятия</t>
  </si>
  <si>
    <t>Призёры</t>
  </si>
  <si>
    <t>Даты проведения</t>
  </si>
  <si>
    <t>всего</t>
  </si>
  <si>
    <t>непосредственно обучающихся ДШИ</t>
  </si>
  <si>
    <t>Количество участников (чел.)</t>
  </si>
  <si>
    <t>6. Творческие мероприятия, проведённые за счёт собственных средств школы 
(т.е. без привлечения программных средств) в отчётном учебном году</t>
  </si>
  <si>
    <t>Сроки проведения</t>
  </si>
  <si>
    <t>Номинация / инструмент</t>
  </si>
  <si>
    <t>7. Творческие достижения обучающихся в профессиональных очных мероприятиях регионального и
межрегионального уровней в отчётном учебном году</t>
  </si>
  <si>
    <t>8. Творческие достижения обучающихся в профессиональных очных мероприятиях всероссийского уровня в отчётном учебном году</t>
  </si>
  <si>
    <t>9. Творческие достижения обучающихся в профессиональных очных мероприятиях международного уровня в отчётном учебном году</t>
  </si>
  <si>
    <t>10. Творческие достижения обучающихся в мероприятиях, включённых в Межведомственный календарь
массовых мероприятий в отчётном учебном году</t>
  </si>
  <si>
    <t>11. Участие обучающихся в социально-массовых мероприятиях (фестивалях, флеш-мобах и др.)</t>
  </si>
  <si>
    <t>Количество обучающихся</t>
  </si>
  <si>
    <t>Полное официальное
название мероприятия</t>
  </si>
  <si>
    <t>12. Календарный план юбилейных и открытых мероприятий школы на следующий учебный год</t>
  </si>
  <si>
    <t>Название мероприятия</t>
  </si>
  <si>
    <t>Цели, задачи мероприятия</t>
  </si>
  <si>
    <t>Форма работы</t>
  </si>
  <si>
    <t>Категория пользователей</t>
  </si>
  <si>
    <t>Сроки исполнения</t>
  </si>
  <si>
    <t>Результаты</t>
  </si>
  <si>
    <t>Примечание</t>
  </si>
  <si>
    <t>Регламенти-рующий документ</t>
  </si>
  <si>
    <t>Муниципальное задание</t>
  </si>
  <si>
    <t>Наименование программы</t>
  </si>
  <si>
    <t>Количество мероприятий:</t>
  </si>
  <si>
    <t>3. Творческие мероприятия, проведённые в рамках муниципальных программ (заданий) в отчётном учебном году</t>
  </si>
  <si>
    <t>2. Участие обучающихся учреждения в творческих мероприятиях в январе - мае отчётного учебного года (кол-во участников)</t>
  </si>
  <si>
    <t>1. Участие обучающихся учреждения в творческих мероприятиях в сентябре - декабре отчётного учебного года (кол-во участников)</t>
  </si>
  <si>
    <t>4. Творческие мероприятия, проведённые в рамках региональных программ в отчётном учебном году</t>
  </si>
  <si>
    <t>5. Творческие мероприятия, проведённые в рамках федеральных программ в отчётном учебном году</t>
  </si>
  <si>
    <t>Участие обучающихся учреждения в творческих мероприятиях в отчётном учебном году</t>
  </si>
  <si>
    <t>ФИО
обучающегося</t>
  </si>
  <si>
    <t>ФИО
преподавателя</t>
  </si>
  <si>
    <t>Место
проведения</t>
  </si>
  <si>
    <t>Полное официальное
название</t>
  </si>
  <si>
    <t>Достижение</t>
  </si>
  <si>
    <t xml:space="preserve">               По уровню
По форме</t>
  </si>
  <si>
    <t>ВСЕГО (мероприятий и человек)</t>
  </si>
  <si>
    <t>X</t>
  </si>
  <si>
    <t>Культурно-массовые и просветительские мероприятия (концерты, театрализованные представления, тематические вечера, праздники, выставки, и т.д.)</t>
  </si>
  <si>
    <t>Конкурсные мероприятия (конкурсы, олимпиады, конференции, викторины)</t>
  </si>
  <si>
    <t>кол-во меропр-ий</t>
  </si>
  <si>
    <t>кол-во обуч-ся</t>
  </si>
  <si>
    <t>Количество обучающихся, принявших участие в конкурсных мероприятиях</t>
  </si>
  <si>
    <t>Межмуницип-ый</t>
  </si>
  <si>
    <t>Межрегион-ый</t>
  </si>
  <si>
    <t xml:space="preserve">                        По уровню
По форме</t>
  </si>
  <si>
    <t>Общее количество обучающихся, принявших участие в творческих мероприятиях за 2019 календарный год</t>
  </si>
  <si>
    <t>Общее количество обучающихся, принявших участие в творческих мероприятиях за 1 полугодие 2019/2020 учебного года</t>
  </si>
  <si>
    <t>Общее количество обучающихся, принявших участие в творческих мероприятиях за 2 полугодие</t>
  </si>
  <si>
    <t>Общее количество обучающихся, принявших участие в творческих мероприятиях за 2019 / 2020 учебный год</t>
  </si>
  <si>
    <t>Творческий вечер преподавателя Недюжина Михаила Анатольевича "На эстраде"</t>
  </si>
  <si>
    <t xml:space="preserve">Отчетный юбилейный концерт 
ДШИ № 10 </t>
  </si>
  <si>
    <t>Подвести тоги деятельности ДШИ за 55 лет</t>
  </si>
  <si>
    <t>Программа</t>
  </si>
  <si>
    <t>Преподаватели, обучающиеся, родители, приглашенные гости</t>
  </si>
  <si>
    <t>Концерт
Декабрь 2020</t>
  </si>
  <si>
    <t>Ярославская
государственная  филармония</t>
  </si>
  <si>
    <t>Концерт, посвященный Дню музыки и встрече выпускников "Музыка в каждом сердце"</t>
  </si>
  <si>
    <t>Концерт, посвященный Дню матери "За всё мы вас благодарим!</t>
  </si>
  <si>
    <t>Концерт, посвященный Дню инвалида "Мы вместе" в МУ КЦСОН "Светоч"</t>
  </si>
  <si>
    <t>Концерт, посвященный 90-летию А.Н.Пахмутовой "Надежда - мой компас земной"</t>
  </si>
  <si>
    <t>Новогодняя Ёлка для учащихся групп РЭР и 1 классов</t>
  </si>
  <si>
    <t>Праздник "Посвящение в мир искусства"</t>
  </si>
  <si>
    <t>Концерт, посвященный Дню защитников Отечества "Будущим солдатам посвящается" в Автомеханическом колледже</t>
  </si>
  <si>
    <t>Отчетный концерт хора мальчиков "Русский парень"</t>
  </si>
  <si>
    <t>Внутришкольный конкурс на лучший рисунок "Рождественские встречи"</t>
  </si>
  <si>
    <t>18-25.12.2019</t>
  </si>
  <si>
    <t>Школьный конкурс юных исполнителей на фортепиано "Я играю на рояле"</t>
  </si>
  <si>
    <t>Школьный фестиваль ансамблей</t>
  </si>
  <si>
    <t>Российский конкурс юных талантов  "Самоцветы России</t>
  </si>
  <si>
    <t>г. Иваново</t>
  </si>
  <si>
    <t>Домра. Соло</t>
  </si>
  <si>
    <t>Корель Арина Эдуардовна</t>
  </si>
  <si>
    <t>Диплом (лауреата) I степени</t>
  </si>
  <si>
    <t>преп. Астафьева Алла Александровна, 
конц-р Костицына Лия Георгиевна</t>
  </si>
  <si>
    <t>XII  Всероссийский конкурс-выставка детского изобразительного и декоративно-прикладного творчества для подготовительных групп художественных отделений ДШИ и ДХШ "Рождественские встречи"</t>
  </si>
  <si>
    <t>17-21.12.2019</t>
  </si>
  <si>
    <t>ДШИ им. Стомпелева, г. Ярославль</t>
  </si>
  <si>
    <t>Живопись</t>
  </si>
  <si>
    <t>Дипломант</t>
  </si>
  <si>
    <t>Коренченко Елена Александровна</t>
  </si>
  <si>
    <t>17-21.12.201</t>
  </si>
  <si>
    <t>Шестакова Ксения Александровна</t>
  </si>
  <si>
    <t>III  Всероссийский конкурс исполнителей на народных инструментах "Русская палитра"</t>
  </si>
  <si>
    <t>01-02.02.2020</t>
  </si>
  <si>
    <t>ДШИ им. Балакирева, г. Москва</t>
  </si>
  <si>
    <t>ЯМУ им. Собинова, г. Ярославль</t>
  </si>
  <si>
    <t>Баян</t>
  </si>
  <si>
    <t>Брюзгина Ульяна Олеговна</t>
  </si>
  <si>
    <t>Недюжин Михаил Анатольевнич</t>
  </si>
  <si>
    <t>IV Всероссийский конкурс младших хоров "Музыка детских сердец"</t>
  </si>
  <si>
    <t>Ивановское МУ, г. Иваново</t>
  </si>
  <si>
    <t>Младшие хоры</t>
  </si>
  <si>
    <t>Диплом (лауреата) II степени</t>
  </si>
  <si>
    <t>преп. Одинцова Галина Валентиновна,
конц-р Никитина Юлия Александровна</t>
  </si>
  <si>
    <t>VII Всероссийский конкурс хоров и академического вокала "Северное бельканто"</t>
  </si>
  <si>
    <t>14-16.02.2020</t>
  </si>
  <si>
    <t>г. Вологда</t>
  </si>
  <si>
    <t>вокал</t>
  </si>
  <si>
    <t>Ахова Анастасия Юрьевна</t>
  </si>
  <si>
    <t>Диплом (лауреата) III степени</t>
  </si>
  <si>
    <t>преп. Ефремова Елена С ергеевна,
конц-р Наумова Тамара Витальевна</t>
  </si>
  <si>
    <t>II  Открытый региональный конкурс исполнителей на народных инструментах "В музыке душа живёт", посвященный памяти Н.Ф. Абрамова</t>
  </si>
  <si>
    <t>БОКИ, г. Буй</t>
  </si>
  <si>
    <t>Сорокина Варвара Ильинична</t>
  </si>
  <si>
    <t>преп. Недюжина Наталья Леонидовна,
конц-р Никитина Юлия Александровна</t>
  </si>
  <si>
    <t>Баян. Соло</t>
  </si>
  <si>
    <t>Сорокина Василина Ильинична</t>
  </si>
  <si>
    <t>Андреев Александр Михайлович</t>
  </si>
  <si>
    <t>Всероссийский конкурс пианистов им. А.Д.Львовой</t>
  </si>
  <si>
    <t>25-27.02.2020</t>
  </si>
  <si>
    <t>фортепиано</t>
  </si>
  <si>
    <t>Маслова Екатерина Владимировна</t>
  </si>
  <si>
    <t>Пермякова Иарина Борисовна</t>
  </si>
  <si>
    <t>II Международный конкурс имени народного артиста России В.Ф.Гридина</t>
  </si>
  <si>
    <t>28.02.2020-
03.03.2020</t>
  </si>
  <si>
    <t>г. Курск</t>
  </si>
  <si>
    <t>Брюзгина Ульяна Олеговга</t>
  </si>
  <si>
    <t>Недюжин Михаил Анатольевич</t>
  </si>
  <si>
    <t>Всероссийский конкурс юных исполнителей на народных инструментах имени педагога и композитора К.В.Козлова</t>
  </si>
  <si>
    <t>06-07.03.2020</t>
  </si>
  <si>
    <t>V Открытый межрегиональный фестиваль-конкурс творчества учащихся и преподавателей детских музыкальных, художественных школ и детских школ искусств "Русские народные мотивы"</t>
  </si>
  <si>
    <t>ДШИ им. В.Н.Городовской, г. Ростов</t>
  </si>
  <si>
    <t>XIII Межрегиональный фестиваль детских хоровых коллективов "Праздник песни"</t>
  </si>
  <si>
    <t>г. Ярославль</t>
  </si>
  <si>
    <t>Хоры</t>
  </si>
  <si>
    <t>Чернятина Яна Владимировна</t>
  </si>
  <si>
    <t>Афанасьева Татьяна Анатольевна</t>
  </si>
  <si>
    <t>Старший хор
(35 человек)</t>
  </si>
  <si>
    <t>Хор мальчиков "Русский парень"
(35 человек)</t>
  </si>
  <si>
    <t>Младший хор "Искорки"    
(35 человек)</t>
  </si>
  <si>
    <t>Всероссийский конкурс исполнителей на народных инструментах</t>
  </si>
  <si>
    <t>01-04.04.2020</t>
  </si>
  <si>
    <t>Межрегиональный конкурс-фестиваль школьных хоровых коллективов, вокальных ансамблей общеобразовательных организаций и коллективов учреждений дополнительного образования городов Золотого кольца России "Голоса Золотого кольца"</t>
  </si>
  <si>
    <t>27-20.04.2020</t>
  </si>
  <si>
    <t>г. Владимир</t>
  </si>
  <si>
    <t>Хоры учреждений дополнительного образования</t>
  </si>
  <si>
    <t>ЯМУ им. Собинова</t>
  </si>
  <si>
    <t>Региональный тур Девятнадцадцатых молодежных Дельфийских игр России</t>
  </si>
  <si>
    <t>Региональный тур Девятнадцатых молодежных Дельфийских игр России</t>
  </si>
  <si>
    <t>Всероссийский конкурс пианистов имени А.Д. Львовой</t>
  </si>
  <si>
    <t>Фортепиано</t>
  </si>
  <si>
    <t>Премякова Марина Борисовна</t>
  </si>
  <si>
    <t>III Открытый  межмуниципальный конкурс современной инструментальной музыки</t>
  </si>
  <si>
    <t>ДШИ № 5, г. Рыбинск</t>
  </si>
  <si>
    <t>МБУДО "ДШИ им. В.Н.Городовской", г. Ростов</t>
  </si>
  <si>
    <t>Межмуниципальный конкурс юных музыкантов "Беглые пальчики"</t>
  </si>
  <si>
    <t>Пермякова Марина Борисовна</t>
  </si>
  <si>
    <t>15.03.2020
г. Ярославль</t>
  </si>
  <si>
    <t>Ярославское хоровое общество</t>
  </si>
  <si>
    <t>Городской конкурс юных исполнителей на домре "Поющая струна"</t>
  </si>
  <si>
    <t>Популяризация народных инструментов.
Выявление талантливых обучающихся</t>
  </si>
  <si>
    <t>Положение о конкурсе</t>
  </si>
  <si>
    <t>Обучающиеся учреждений дополнительного образования гю. Ярославля и Ярославской области</t>
  </si>
  <si>
    <t>ДШИ № 10, ул. Строителей, 21</t>
  </si>
  <si>
    <t>90 чел.</t>
  </si>
  <si>
    <t>Городской фестиваль "Мама, папа, я - творческая семья"</t>
  </si>
  <si>
    <t>Приобение родителей к совместному творчеству с детьми</t>
  </si>
  <si>
    <t>Положение о фестивале</t>
  </si>
  <si>
    <t>Обучающиеся учреждений дополнительного образования гю. Ярославля и Ярославской области и их родственники</t>
  </si>
  <si>
    <t>ДШИ № 10, ул. Труфанова, 29, корп. 5</t>
  </si>
  <si>
    <t>45 чел.</t>
  </si>
  <si>
    <t xml:space="preserve">Отчетный концерт ДШИ № 10 </t>
  </si>
  <si>
    <t>Подведение итогов 2020-2021 учебного года</t>
  </si>
  <si>
    <t>Обучающиеся и проеподаватели ДШИ 10</t>
  </si>
  <si>
    <t>Ярославсткая государственная филармония</t>
  </si>
  <si>
    <t>270 человек</t>
  </si>
  <si>
    <t>Акция "День солидарности в борьбе с терроризмом"</t>
  </si>
  <si>
    <t>03.09.2019
ДШИ № 10 г. Ярославля</t>
  </si>
  <si>
    <t>XV Городской фестиваль "С оркестром "Струны Руси" поют и играют дети"</t>
  </si>
  <si>
    <t>16.02.2020
ДК им. Добрынина</t>
  </si>
  <si>
    <t>УК мэрии г. Ярославля</t>
  </si>
  <si>
    <t>XIV Межрегиональный фестиваль детских хоровых коллективов "Праздник песни"</t>
  </si>
  <si>
    <t>Участие во Всероссийской акции "Бессмертный полк"</t>
  </si>
  <si>
    <t>Апрель-май 2020 г.
Онлайн</t>
  </si>
  <si>
    <t>Правительство Ярославской области</t>
  </si>
  <si>
    <t>Участие во Всероссийской акции "Окна Победы"</t>
  </si>
  <si>
    <t>01-09.05.2020 г.
Онлайн</t>
  </si>
  <si>
    <t>Участие во Всероссийской акции "Будьте дома"</t>
  </si>
  <si>
    <t>01.05.2020 г.
Онлайн</t>
  </si>
  <si>
    <t>Участие во Всероссийской акции "Поём двором"</t>
  </si>
  <si>
    <t>Участие во Всероссийской акции "Свет Победы"</t>
  </si>
  <si>
    <t>09.05.2020 г.
Онлайн</t>
  </si>
  <si>
    <t>Участие во Всероссийской акции "Поём "День Победы"</t>
  </si>
  <si>
    <t>Х</t>
  </si>
  <si>
    <t>Постнова Анастасия Евгеньевна</t>
  </si>
  <si>
    <t>Карамышева Анна Сергеевна</t>
  </si>
  <si>
    <t>Новикова Виктория Сергеевна</t>
  </si>
  <si>
    <t>Концерт
апрель 2021</t>
  </si>
  <si>
    <t>Фестиваль
15 мая 2021 г.</t>
  </si>
  <si>
    <t>Конкурс
Февраль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</si>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</sst>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17" fontId="2" fillId="0" borderId="0" xfId="0" applyNumberFormat="1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" fontId="2" fillId="0" borderId="0" xfId="0" applyNumberFormat="1" applyFont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2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tabSelected="1" showWhiteSpace="0" view="pageLayout" workbookViewId="0">
      <selection activeCell="B11" sqref="B11:O11"/>
    </sheetView>
  </sheetViews>
  <sheetFormatPr defaultRowHeight="15" x14ac:dyDescent="0.25"/>
  <cols>
    <col min="1" max="1" width="26.7109375" style="1" customWidth="1"/>
    <col min="2" max="2" width="7.28515625" style="1" customWidth="1"/>
    <col min="3" max="3" width="7.5703125" style="1" customWidth="1"/>
    <col min="4" max="4" width="7.28515625" style="1" customWidth="1"/>
    <col min="5" max="5" width="7.5703125" style="1" customWidth="1"/>
    <col min="6" max="6" width="7.28515625" style="1" customWidth="1"/>
    <col min="7" max="7" width="7.5703125" style="1" customWidth="1"/>
    <col min="8" max="8" width="7.28515625" style="1" customWidth="1"/>
    <col min="9" max="9" width="7.5703125" style="1" customWidth="1"/>
    <col min="10" max="10" width="7.28515625" style="1" customWidth="1"/>
    <col min="11" max="11" width="7.5703125" style="1" customWidth="1"/>
    <col min="12" max="12" width="7.28515625" style="1" customWidth="1"/>
    <col min="13" max="13" width="7.5703125" style="1" customWidth="1"/>
    <col min="14" max="14" width="7.28515625" style="1" customWidth="1"/>
    <col min="15" max="15" width="7.5703125" style="1" customWidth="1"/>
    <col min="16" max="16384" width="9.140625" style="1"/>
  </cols>
  <sheetData>
    <row r="1" spans="1:15" ht="15.75" x14ac:dyDescent="0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ht="15.75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ht="12.75" customHeight="1" x14ac:dyDescent="0.25">
      <c r="A5" s="48" t="s">
        <v>63</v>
      </c>
      <c r="B5" s="46" t="s">
        <v>0</v>
      </c>
      <c r="C5" s="47"/>
      <c r="D5" s="46" t="s">
        <v>1</v>
      </c>
      <c r="E5" s="47"/>
      <c r="F5" s="50" t="s">
        <v>61</v>
      </c>
      <c r="G5" s="51"/>
      <c r="H5" s="46" t="s">
        <v>2</v>
      </c>
      <c r="I5" s="47"/>
      <c r="J5" s="50" t="s">
        <v>62</v>
      </c>
      <c r="K5" s="51"/>
      <c r="L5" s="46" t="s">
        <v>3</v>
      </c>
      <c r="M5" s="47"/>
      <c r="N5" s="46" t="s">
        <v>4</v>
      </c>
      <c r="O5" s="47"/>
    </row>
    <row r="6" spans="1:15" ht="38.25" customHeight="1" x14ac:dyDescent="0.25">
      <c r="A6" s="49"/>
      <c r="B6" s="30" t="s">
        <v>58</v>
      </c>
      <c r="C6" s="30" t="s">
        <v>59</v>
      </c>
      <c r="D6" s="30" t="s">
        <v>58</v>
      </c>
      <c r="E6" s="30" t="s">
        <v>59</v>
      </c>
      <c r="F6" s="30" t="s">
        <v>58</v>
      </c>
      <c r="G6" s="30" t="s">
        <v>59</v>
      </c>
      <c r="H6" s="30" t="s">
        <v>58</v>
      </c>
      <c r="I6" s="30" t="s">
        <v>59</v>
      </c>
      <c r="J6" s="30" t="s">
        <v>58</v>
      </c>
      <c r="K6" s="30" t="s">
        <v>59</v>
      </c>
      <c r="L6" s="30" t="s">
        <v>58</v>
      </c>
      <c r="M6" s="30" t="s">
        <v>59</v>
      </c>
      <c r="N6" s="30" t="s">
        <v>58</v>
      </c>
      <c r="O6" s="30" t="s">
        <v>59</v>
      </c>
    </row>
    <row r="7" spans="1:15" ht="75.75" customHeight="1" x14ac:dyDescent="0.25">
      <c r="A7" s="31" t="s">
        <v>56</v>
      </c>
      <c r="B7" s="38">
        <v>18</v>
      </c>
      <c r="C7" s="38">
        <v>315</v>
      </c>
      <c r="D7" s="38">
        <v>8</v>
      </c>
      <c r="E7" s="38">
        <v>187</v>
      </c>
      <c r="F7" s="38">
        <v>1</v>
      </c>
      <c r="G7" s="38">
        <v>3</v>
      </c>
      <c r="H7" s="38">
        <v>1</v>
      </c>
      <c r="I7" s="38">
        <v>30</v>
      </c>
      <c r="J7" s="38"/>
      <c r="K7" s="38"/>
      <c r="L7" s="38">
        <v>2</v>
      </c>
      <c r="M7" s="38">
        <v>11</v>
      </c>
      <c r="N7" s="38">
        <v>1</v>
      </c>
      <c r="O7" s="38">
        <v>1</v>
      </c>
    </row>
    <row r="8" spans="1:15" ht="38.25" x14ac:dyDescent="0.25">
      <c r="A8" s="31" t="s">
        <v>57</v>
      </c>
      <c r="B8" s="38">
        <v>1</v>
      </c>
      <c r="C8" s="38">
        <v>10</v>
      </c>
      <c r="D8" s="38"/>
      <c r="E8" s="38"/>
      <c r="F8" s="38">
        <v>3</v>
      </c>
      <c r="G8" s="43">
        <v>6</v>
      </c>
      <c r="H8" s="38">
        <v>1</v>
      </c>
      <c r="I8" s="43">
        <v>1</v>
      </c>
      <c r="J8" s="38"/>
      <c r="K8" s="38"/>
      <c r="L8" s="38">
        <v>2</v>
      </c>
      <c r="M8" s="43">
        <v>11</v>
      </c>
      <c r="N8" s="38"/>
      <c r="O8" s="38"/>
    </row>
    <row r="9" spans="1:15" x14ac:dyDescent="0.25">
      <c r="A9" s="32" t="s">
        <v>54</v>
      </c>
      <c r="B9" s="33">
        <f>B7+B8</f>
        <v>19</v>
      </c>
      <c r="C9" s="37">
        <v>315</v>
      </c>
      <c r="D9" s="33">
        <f>D7+D8</f>
        <v>8</v>
      </c>
      <c r="E9" s="37">
        <v>187</v>
      </c>
      <c r="F9" s="33">
        <f>F7+F8</f>
        <v>4</v>
      </c>
      <c r="G9" s="37">
        <v>9</v>
      </c>
      <c r="H9" s="33">
        <f>H7+H8</f>
        <v>2</v>
      </c>
      <c r="I9" s="37">
        <v>31</v>
      </c>
      <c r="J9" s="33">
        <f>J7+J8</f>
        <v>0</v>
      </c>
      <c r="K9" s="37"/>
      <c r="L9" s="33">
        <f>L7+L8</f>
        <v>4</v>
      </c>
      <c r="M9" s="37">
        <v>11</v>
      </c>
      <c r="N9" s="33">
        <f>N7+N8</f>
        <v>1</v>
      </c>
      <c r="O9" s="37">
        <v>16</v>
      </c>
    </row>
    <row r="10" spans="1:15" ht="38.25" x14ac:dyDescent="0.25">
      <c r="A10" s="34" t="s">
        <v>60</v>
      </c>
      <c r="B10" s="35" t="s">
        <v>202</v>
      </c>
      <c r="C10" s="35" t="s">
        <v>202</v>
      </c>
      <c r="D10" s="53">
        <v>6</v>
      </c>
      <c r="E10" s="54"/>
      <c r="F10" s="54"/>
      <c r="G10" s="55"/>
      <c r="H10" s="45">
        <v>11</v>
      </c>
      <c r="I10" s="45"/>
      <c r="J10" s="45"/>
      <c r="K10" s="45"/>
      <c r="L10" s="45"/>
      <c r="M10" s="45"/>
      <c r="N10" s="45"/>
      <c r="O10" s="45"/>
    </row>
    <row r="11" spans="1:15" ht="63.75" x14ac:dyDescent="0.25">
      <c r="A11" s="36" t="s">
        <v>65</v>
      </c>
      <c r="B11" s="52">
        <v>315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63.75" x14ac:dyDescent="0.25">
      <c r="A12" s="36" t="s">
        <v>64</v>
      </c>
      <c r="B12" s="52">
        <v>315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</sheetData>
  <sheetProtection selectLockedCells="1"/>
  <mergeCells count="14">
    <mergeCell ref="B12:O12"/>
    <mergeCell ref="D5:E5"/>
    <mergeCell ref="D10:G10"/>
    <mergeCell ref="B11:O11"/>
    <mergeCell ref="A3:O3"/>
    <mergeCell ref="A1:O1"/>
    <mergeCell ref="H10:O10"/>
    <mergeCell ref="B5:C5"/>
    <mergeCell ref="A5:A6"/>
    <mergeCell ref="N5:O5"/>
    <mergeCell ref="L5:M5"/>
    <mergeCell ref="J5:K5"/>
    <mergeCell ref="H5:I5"/>
    <mergeCell ref="F5:G5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showWhiteSpace="0" view="pageLayout" workbookViewId="0">
      <selection activeCell="E12" sqref="E12"/>
    </sheetView>
  </sheetViews>
  <sheetFormatPr defaultRowHeight="12.75" x14ac:dyDescent="0.2"/>
  <cols>
    <col min="1" max="1" width="3.85546875" style="10" customWidth="1"/>
    <col min="2" max="2" width="34.7109375" style="10" customWidth="1"/>
    <col min="3" max="3" width="11.28515625" style="10" customWidth="1"/>
    <col min="4" max="4" width="17.28515625" style="10" customWidth="1"/>
    <col min="5" max="5" width="14.7109375" style="10" customWidth="1"/>
    <col min="6" max="6" width="18.7109375" style="10" customWidth="1"/>
    <col min="7" max="7" width="11.5703125" style="10" customWidth="1"/>
    <col min="8" max="8" width="18.7109375" style="10" customWidth="1"/>
    <col min="9" max="16384" width="9.140625" style="10"/>
  </cols>
  <sheetData>
    <row r="1" spans="1:8" ht="31.5" customHeight="1" x14ac:dyDescent="0.2">
      <c r="A1" s="65" t="s">
        <v>26</v>
      </c>
      <c r="B1" s="65"/>
      <c r="C1" s="65"/>
      <c r="D1" s="65"/>
      <c r="E1" s="65"/>
      <c r="F1" s="65"/>
      <c r="G1" s="65"/>
      <c r="H1" s="65"/>
    </row>
    <row r="3" spans="1:8" ht="25.5" x14ac:dyDescent="0.2">
      <c r="A3" s="16" t="s">
        <v>5</v>
      </c>
      <c r="B3" s="16" t="s">
        <v>51</v>
      </c>
      <c r="C3" s="16" t="s">
        <v>21</v>
      </c>
      <c r="D3" s="16" t="s">
        <v>50</v>
      </c>
      <c r="E3" s="16" t="s">
        <v>22</v>
      </c>
      <c r="F3" s="16" t="s">
        <v>48</v>
      </c>
      <c r="G3" s="16" t="s">
        <v>52</v>
      </c>
      <c r="H3" s="16" t="s">
        <v>49</v>
      </c>
    </row>
    <row r="4" spans="1:8" ht="38.25" x14ac:dyDescent="0.2">
      <c r="A4" s="19">
        <f>IF(OR(B4&lt;&gt;0, C4&lt;&gt;0, D4&lt;&gt;0, E4&lt;&gt;0, F4&lt;&gt;0, G4&lt;&gt;0, H4&lt;&gt;0), 1, "")</f>
        <v>1</v>
      </c>
      <c r="B4" s="7" t="s">
        <v>161</v>
      </c>
      <c r="C4" s="8">
        <v>43792</v>
      </c>
      <c r="D4" s="7" t="s">
        <v>162</v>
      </c>
      <c r="E4" s="9" t="s">
        <v>124</v>
      </c>
      <c r="F4" s="9" t="s">
        <v>106</v>
      </c>
      <c r="G4" s="9" t="s">
        <v>91</v>
      </c>
      <c r="H4" s="9" t="s">
        <v>136</v>
      </c>
    </row>
    <row r="5" spans="1:8" ht="38.25" x14ac:dyDescent="0.2">
      <c r="A5" s="19">
        <f>IF(OR(B5&lt;&gt;0, C5&lt;&gt;0, D5&lt;&gt;0, E5&lt;&gt;0, F5&lt;&gt;0, G5&lt;&gt;0, H5&lt;&gt;0), 2, "")</f>
        <v>2</v>
      </c>
      <c r="B5" s="7" t="s">
        <v>164</v>
      </c>
      <c r="C5" s="8">
        <v>43798</v>
      </c>
      <c r="D5" s="7" t="s">
        <v>163</v>
      </c>
      <c r="E5" s="9" t="s">
        <v>159</v>
      </c>
      <c r="F5" s="9" t="s">
        <v>130</v>
      </c>
      <c r="G5" s="9"/>
      <c r="H5" s="9" t="s">
        <v>165</v>
      </c>
    </row>
    <row r="6" spans="1:8" ht="25.5" x14ac:dyDescent="0.2">
      <c r="A6" s="19">
        <f>IF(OR(B6&lt;&gt;0, C6&lt;&gt;0, D6&lt;&gt;0, E6&lt;&gt;0, F6&lt;&gt;0, G6&lt;&gt;0, H6&lt;&gt;0), 3, "")</f>
        <v>3</v>
      </c>
      <c r="B6" s="7" t="s">
        <v>156</v>
      </c>
      <c r="C6" s="8">
        <v>43866</v>
      </c>
      <c r="D6" s="7" t="s">
        <v>155</v>
      </c>
      <c r="E6" s="9" t="s">
        <v>105</v>
      </c>
      <c r="F6" s="9" t="s">
        <v>106</v>
      </c>
      <c r="G6" s="9"/>
      <c r="H6" s="9" t="s">
        <v>136</v>
      </c>
    </row>
    <row r="7" spans="1:8" ht="25.5" x14ac:dyDescent="0.2">
      <c r="A7" s="19">
        <f>IF(OR(B7&lt;&gt;0, C7&lt;&gt;0, D7&lt;&gt;0, E7&lt;&gt;0, F7&lt;&gt;0, G7&lt;&gt;0, H7&lt;&gt;0), 4, "")</f>
        <v>4</v>
      </c>
      <c r="B7" s="7" t="s">
        <v>158</v>
      </c>
      <c r="C7" s="9" t="s">
        <v>128</v>
      </c>
      <c r="D7" s="7" t="s">
        <v>155</v>
      </c>
      <c r="E7" s="9" t="s">
        <v>159</v>
      </c>
      <c r="F7" s="9" t="s">
        <v>130</v>
      </c>
      <c r="G7" s="9"/>
      <c r="H7" s="9" t="s">
        <v>160</v>
      </c>
    </row>
    <row r="8" spans="1:8" x14ac:dyDescent="0.2">
      <c r="A8" s="19" t="str">
        <f>IF(OR(B8&lt;&gt;0, C8&lt;&gt;0, D8&lt;&gt;0, E8&lt;&gt;0, F8&lt;&gt;0, G8&lt;&gt;0, H8&lt;&gt;0), 5, "")</f>
        <v/>
      </c>
      <c r="B8" s="7"/>
      <c r="C8" s="9"/>
      <c r="D8" s="7"/>
      <c r="E8" s="9"/>
      <c r="F8" s="9"/>
      <c r="G8" s="9"/>
      <c r="H8" s="9"/>
    </row>
    <row r="9" spans="1:8" x14ac:dyDescent="0.2">
      <c r="A9" s="19" t="str">
        <f>IF(OR(B9&lt;&gt;0, C9&lt;&gt;0, D9&lt;&gt;0, E9&lt;&gt;0, F9&lt;&gt;0, G9&lt;&gt;0, H9&lt;&gt;0), 6, "")</f>
        <v/>
      </c>
      <c r="B9" s="7"/>
      <c r="C9" s="9"/>
      <c r="D9" s="7"/>
      <c r="E9" s="9"/>
      <c r="F9" s="9"/>
      <c r="G9" s="9"/>
      <c r="H9" s="9"/>
    </row>
    <row r="10" spans="1:8" x14ac:dyDescent="0.2">
      <c r="A10" s="19" t="str">
        <f>IF(OR(B10&lt;&gt;0, C10&lt;&gt;0, D10&lt;&gt;0, E10&lt;&gt;0, F10&lt;&gt;0, G10&lt;&gt;0, H10&lt;&gt;0), 7, "")</f>
        <v/>
      </c>
      <c r="B10" s="7"/>
      <c r="C10" s="9"/>
      <c r="D10" s="7"/>
      <c r="E10" s="9"/>
      <c r="F10" s="9"/>
      <c r="G10" s="9"/>
      <c r="H10" s="9"/>
    </row>
    <row r="11" spans="1:8" x14ac:dyDescent="0.2">
      <c r="A11" s="19" t="str">
        <f>IF(OR(B11&lt;&gt;0, C11&lt;&gt;0, D11&lt;&gt;0, E11&lt;&gt;0, F11&lt;&gt;0, G11&lt;&gt;0, H11&lt;&gt;0), 8, "")</f>
        <v/>
      </c>
      <c r="B11" s="7"/>
      <c r="C11" s="9"/>
      <c r="D11" s="7"/>
      <c r="E11" s="9"/>
      <c r="F11" s="9"/>
      <c r="G11" s="9"/>
      <c r="H11" s="9"/>
    </row>
    <row r="12" spans="1:8" x14ac:dyDescent="0.2">
      <c r="A12" s="19" t="str">
        <f>IF(OR(B12&lt;&gt;0, C12&lt;&gt;0, D12&lt;&gt;0, E12&lt;&gt;0, F12&lt;&gt;0, G12&lt;&gt;0, H12&lt;&gt;0), 9, "")</f>
        <v/>
      </c>
      <c r="B12" s="7"/>
      <c r="C12" s="9"/>
      <c r="D12" s="7"/>
      <c r="E12" s="9"/>
      <c r="F12" s="9"/>
      <c r="G12" s="9"/>
      <c r="H12" s="9"/>
    </row>
    <row r="13" spans="1:8" x14ac:dyDescent="0.2">
      <c r="A13" s="19" t="str">
        <f>IF(OR(B13&lt;&gt;0, C13&lt;&gt;0, D13&lt;&gt;0, E13&lt;&gt;0, F13&lt;&gt;0, G13&lt;&gt;0, H13&lt;&gt;0), 10, "")</f>
        <v/>
      </c>
      <c r="B13" s="7"/>
      <c r="C13" s="9"/>
      <c r="D13" s="7"/>
      <c r="E13" s="9"/>
      <c r="F13" s="9"/>
      <c r="G13" s="9"/>
      <c r="H13" s="9"/>
    </row>
    <row r="14" spans="1:8" x14ac:dyDescent="0.2">
      <c r="A14" s="19" t="str">
        <f>IF(OR(B14&lt;&gt;0, C14&lt;&gt;0, D14&lt;&gt;0, E14&lt;&gt;0, F14&lt;&gt;0, G14&lt;&gt;0, H14&lt;&gt;0), 11, "")</f>
        <v/>
      </c>
      <c r="B14" s="7"/>
      <c r="C14" s="9"/>
      <c r="D14" s="7"/>
      <c r="E14" s="9"/>
      <c r="F14" s="9"/>
      <c r="G14" s="9"/>
      <c r="H14" s="9"/>
    </row>
    <row r="15" spans="1:8" x14ac:dyDescent="0.2">
      <c r="A15" s="19" t="str">
        <f>IF(OR(B15&lt;&gt;0, C15&lt;&gt;0, D15&lt;&gt;0, E15&lt;&gt;0, F15&lt;&gt;0, G15&lt;&gt;0, H15&lt;&gt;0), 12, "")</f>
        <v/>
      </c>
      <c r="B15" s="7"/>
      <c r="C15" s="9"/>
      <c r="D15" s="7"/>
      <c r="E15" s="9"/>
      <c r="F15" s="9"/>
      <c r="G15" s="9"/>
      <c r="H15" s="9"/>
    </row>
    <row r="16" spans="1:8" x14ac:dyDescent="0.2">
      <c r="A16" s="19" t="str">
        <f>IF(OR(B16&lt;&gt;0, C16&lt;&gt;0, D16&lt;&gt;0, E16&lt;&gt;0, F16&lt;&gt;0, G16&lt;&gt;0, H16&lt;&gt;0), 13, "")</f>
        <v/>
      </c>
      <c r="B16" s="7"/>
      <c r="C16" s="9"/>
      <c r="D16" s="7"/>
      <c r="E16" s="9"/>
      <c r="F16" s="9"/>
      <c r="G16" s="9"/>
      <c r="H16" s="9"/>
    </row>
    <row r="17" spans="1:8" x14ac:dyDescent="0.2">
      <c r="A17" s="19" t="str">
        <f>IF(OR(B17&lt;&gt;0, C17&lt;&gt;0, D17&lt;&gt;0, E17&lt;&gt;0, F17&lt;&gt;0, G17&lt;&gt;0, H17&lt;&gt;0), 14, "")</f>
        <v/>
      </c>
      <c r="B17" s="7"/>
      <c r="C17" s="9"/>
      <c r="D17" s="7"/>
      <c r="E17" s="9"/>
      <c r="F17" s="9"/>
      <c r="G17" s="9"/>
      <c r="H17" s="9"/>
    </row>
    <row r="18" spans="1:8" x14ac:dyDescent="0.2">
      <c r="A18" s="19" t="str">
        <f>IF(OR(B18&lt;&gt;0, C18&lt;&gt;0, D18&lt;&gt;0, E18&lt;&gt;0, F18&lt;&gt;0, G18&lt;&gt;0, H18&lt;&gt;0), 15, "")</f>
        <v/>
      </c>
      <c r="B18" s="7"/>
      <c r="C18" s="9"/>
      <c r="D18" s="7"/>
      <c r="E18" s="9"/>
      <c r="F18" s="9"/>
      <c r="G18" s="9"/>
      <c r="H18" s="9"/>
    </row>
    <row r="19" spans="1:8" x14ac:dyDescent="0.2">
      <c r="A19" s="19" t="str">
        <f>IF(OR(B19&lt;&gt;0, C19&lt;&gt;0, D19&lt;&gt;0, E19&lt;&gt;0, F19&lt;&gt;0, G19&lt;&gt;0, H19&lt;&gt;0), 16, "")</f>
        <v/>
      </c>
      <c r="B19" s="7"/>
      <c r="C19" s="9"/>
      <c r="D19" s="7"/>
      <c r="E19" s="9"/>
      <c r="F19" s="9"/>
      <c r="G19" s="9"/>
      <c r="H19" s="9"/>
    </row>
    <row r="20" spans="1:8" x14ac:dyDescent="0.2">
      <c r="A20" s="19" t="str">
        <f>IF(OR(B20&lt;&gt;0,C20&lt;&gt;0,D20&lt;&gt;0,E20&lt;&gt;0,F20&lt;&gt;0,G20&lt;&gt;0,H20&lt;&gt;0),17,"")</f>
        <v/>
      </c>
      <c r="B20" s="7"/>
      <c r="C20" s="9"/>
      <c r="D20" s="7"/>
      <c r="E20" s="9"/>
      <c r="F20" s="9"/>
      <c r="G20" s="9"/>
      <c r="H20" s="9"/>
    </row>
    <row r="21" spans="1:8" x14ac:dyDescent="0.2">
      <c r="A21" s="19" t="str">
        <f>IF(OR(B21&lt;&gt;0, C21&lt;&gt;0, D21&lt;&gt;0, E21&lt;&gt;0, F21&lt;&gt;0, G21&lt;&gt;0, H21&lt;&gt;0), 18, "")</f>
        <v/>
      </c>
      <c r="B21" s="7"/>
      <c r="C21" s="9"/>
      <c r="D21" s="7"/>
      <c r="E21" s="9"/>
      <c r="F21" s="9"/>
      <c r="G21" s="9"/>
      <c r="H21" s="9"/>
    </row>
    <row r="22" spans="1:8" x14ac:dyDescent="0.2">
      <c r="A22" s="19" t="str">
        <f>IF(OR(B22&lt;&gt;0, C22&lt;&gt;0, D22&lt;&gt;0, E22&lt;&gt;0, F22&lt;&gt;0, G22&lt;&gt;0, H22&lt;&gt;0), 19, "")</f>
        <v/>
      </c>
      <c r="B22" s="7"/>
      <c r="C22" s="9"/>
      <c r="D22" s="7"/>
      <c r="E22" s="9"/>
      <c r="F22" s="9"/>
      <c r="G22" s="9"/>
      <c r="H22" s="9"/>
    </row>
    <row r="23" spans="1:8" x14ac:dyDescent="0.2">
      <c r="A23" s="19" t="str">
        <f>IF(OR(B23&lt;&gt;0, C23&lt;&gt;0, D23&lt;&gt;0, E23&lt;&gt;0, F23&lt;&gt;0, G23&lt;&gt;0, H23&lt;&gt;0), 20, "")</f>
        <v/>
      </c>
      <c r="B23" s="7"/>
      <c r="C23" s="9"/>
      <c r="D23" s="7"/>
      <c r="E23" s="9"/>
      <c r="F23" s="9"/>
      <c r="G23" s="9"/>
      <c r="H23" s="9"/>
    </row>
    <row r="24" spans="1:8" x14ac:dyDescent="0.2">
      <c r="A24" s="19" t="str">
        <f>IF(OR(B24&lt;&gt;0, C24&lt;&gt;0, D24&lt;&gt;0, E24&lt;&gt;0, F24&lt;&gt;0, G24&lt;&gt;0, H24&lt;&gt;0), 21, "")</f>
        <v/>
      </c>
      <c r="B24" s="7"/>
      <c r="C24" s="9"/>
      <c r="D24" s="7"/>
      <c r="E24" s="9"/>
      <c r="F24" s="9"/>
      <c r="G24" s="9"/>
      <c r="H24" s="9"/>
    </row>
    <row r="25" spans="1:8" x14ac:dyDescent="0.2">
      <c r="A25" s="19" t="str">
        <f>IF(OR(B25&lt;&gt;0, C25&lt;&gt;0, D25&lt;&gt;0, E25&lt;&gt;0, F25&lt;&gt;0, G25&lt;&gt;0, H25&lt;&gt;0), 22, "")</f>
        <v/>
      </c>
      <c r="B25" s="7"/>
      <c r="C25" s="9"/>
      <c r="D25" s="7"/>
      <c r="E25" s="9"/>
      <c r="F25" s="9"/>
      <c r="G25" s="9"/>
      <c r="H25" s="9"/>
    </row>
    <row r="26" spans="1:8" x14ac:dyDescent="0.2">
      <c r="A26" s="19" t="str">
        <f>IF(OR(B26&lt;&gt;0, C26&lt;&gt;0, D26&lt;&gt;0, E26&lt;&gt;0, F26&lt;&gt;0, G26&lt;&gt;0, H26&lt;&gt;0), 23, "")</f>
        <v/>
      </c>
      <c r="B26" s="7"/>
      <c r="C26" s="9"/>
      <c r="D26" s="7"/>
      <c r="E26" s="9"/>
      <c r="F26" s="9"/>
      <c r="G26" s="9"/>
      <c r="H26" s="9"/>
    </row>
    <row r="27" spans="1:8" x14ac:dyDescent="0.2">
      <c r="A27" s="19" t="str">
        <f>IF(OR(B27&lt;&gt;0, C27&lt;&gt;0, D27&lt;&gt;0, E27&lt;&gt;0, F27&lt;&gt;0, G27&lt;&gt;0, H27&lt;&gt;0), 24, "")</f>
        <v/>
      </c>
      <c r="B27" s="7"/>
      <c r="C27" s="9"/>
      <c r="D27" s="7"/>
      <c r="E27" s="9"/>
      <c r="F27" s="9"/>
      <c r="G27" s="9"/>
      <c r="H27" s="9"/>
    </row>
    <row r="28" spans="1:8" x14ac:dyDescent="0.2">
      <c r="A28" s="19" t="str">
        <f>IF(OR(B28&lt;&gt;0, C28&lt;&gt;0, D28&lt;&gt;0, E28&lt;&gt;0, F28&lt;&gt;0, G28&lt;&gt;0, H28&lt;&gt;0), 25, "")</f>
        <v/>
      </c>
      <c r="B28" s="7"/>
      <c r="C28" s="9"/>
      <c r="D28" s="7"/>
      <c r="E28" s="9"/>
      <c r="F28" s="9"/>
      <c r="G28" s="9"/>
      <c r="H28" s="9"/>
    </row>
    <row r="29" spans="1:8" x14ac:dyDescent="0.2">
      <c r="A29" s="19" t="str">
        <f>IF(OR(B29&lt;&gt;0, C29&lt;&gt;0, D29&lt;&gt;0, E29&lt;&gt;0, F29&lt;&gt;0, G29&lt;&gt;0, H29&lt;&gt;0), 26, "")</f>
        <v/>
      </c>
      <c r="B29" s="7"/>
      <c r="C29" s="9"/>
      <c r="D29" s="7"/>
      <c r="E29" s="9"/>
      <c r="F29" s="9"/>
      <c r="G29" s="9"/>
      <c r="H29" s="9"/>
    </row>
    <row r="30" spans="1:8" x14ac:dyDescent="0.2">
      <c r="A30" s="19" t="str">
        <f>IF(OR(B30&lt;&gt;0, C30&lt;&gt;0, D30&lt;&gt;0, E30&lt;&gt;0, F30&lt;&gt;0, G30&lt;&gt;0, H30&lt;&gt;0), 27, "")</f>
        <v/>
      </c>
      <c r="B30" s="7"/>
      <c r="C30" s="9"/>
      <c r="D30" s="7"/>
      <c r="E30" s="9"/>
      <c r="F30" s="9"/>
      <c r="G30" s="9"/>
      <c r="H30" s="9"/>
    </row>
    <row r="31" spans="1:8" x14ac:dyDescent="0.2">
      <c r="A31" s="19" t="str">
        <f>IF(OR(B31&lt;&gt;0, C31&lt;&gt;0, D31&lt;&gt;0, E31&lt;&gt;0, F31&lt;&gt;0, G31&lt;&gt;0, H31&lt;&gt;0), 28, "")</f>
        <v/>
      </c>
      <c r="B31" s="7"/>
      <c r="C31" s="9"/>
      <c r="D31" s="7"/>
      <c r="E31" s="9"/>
      <c r="F31" s="9"/>
      <c r="G31" s="9"/>
      <c r="H31" s="9"/>
    </row>
    <row r="32" spans="1:8" x14ac:dyDescent="0.2">
      <c r="A32" s="19" t="str">
        <f>IF(OR(B32&lt;&gt;0, C32&lt;&gt;0, D32&lt;&gt;0, E32&lt;&gt;0, F32&lt;&gt;0, G32&lt;&gt;0, H32&lt;&gt;0), 29, "")</f>
        <v/>
      </c>
      <c r="B32" s="7"/>
      <c r="C32" s="9"/>
      <c r="D32" s="7"/>
      <c r="E32" s="9"/>
      <c r="F32" s="9"/>
      <c r="G32" s="9"/>
      <c r="H32" s="9"/>
    </row>
    <row r="33" spans="1:8" x14ac:dyDescent="0.2">
      <c r="A33" s="19" t="str">
        <f>IF(OR(B33&lt;&gt;0, C33&lt;&gt;0, D33&lt;&gt;0, E33&lt;&gt;0, F33&lt;&gt;0, G33&lt;&gt;0, H33&lt;&gt;0), 30, "")</f>
        <v/>
      </c>
      <c r="B33" s="7"/>
      <c r="C33" s="9"/>
      <c r="D33" s="7"/>
      <c r="E33" s="9"/>
      <c r="F33" s="9"/>
      <c r="G33" s="9"/>
      <c r="H33" s="9"/>
    </row>
    <row r="34" spans="1:8" x14ac:dyDescent="0.2">
      <c r="A34" s="19" t="str">
        <f>IF(OR(B34&lt;&gt;0, C34&lt;&gt;0, D34&lt;&gt;0, E34&lt;&gt;0, F34&lt;&gt;0, G34&lt;&gt;0, H34&lt;&gt;0), 31, "")</f>
        <v/>
      </c>
      <c r="B34" s="7"/>
      <c r="C34" s="9"/>
      <c r="D34" s="7"/>
      <c r="E34" s="9"/>
      <c r="F34" s="9"/>
      <c r="G34" s="9"/>
      <c r="H34" s="9"/>
    </row>
    <row r="35" spans="1:8" x14ac:dyDescent="0.2">
      <c r="A35" s="19" t="str">
        <f>IF(OR(B35&lt;&gt;0, C35&lt;&gt;0, D35&lt;&gt;0, E35&lt;&gt;0, F35&lt;&gt;0, G35&lt;&gt;0, H35&lt;&gt;0), 32, "")</f>
        <v/>
      </c>
      <c r="B35" s="7"/>
      <c r="C35" s="9"/>
      <c r="D35" s="7"/>
      <c r="E35" s="9"/>
      <c r="F35" s="9"/>
      <c r="G35" s="9"/>
      <c r="H35" s="9"/>
    </row>
    <row r="36" spans="1:8" x14ac:dyDescent="0.2">
      <c r="A36" s="19" t="str">
        <f>IF(OR(B36&lt;&gt;0, C36&lt;&gt;0, D36&lt;&gt;0, E36&lt;&gt;0, F36&lt;&gt;0, G36&lt;&gt;0, H36&lt;&gt;0), 33, "")</f>
        <v/>
      </c>
      <c r="B36" s="7"/>
      <c r="C36" s="9"/>
      <c r="D36" s="7"/>
      <c r="E36" s="9"/>
      <c r="F36" s="9"/>
      <c r="G36" s="9"/>
      <c r="H36" s="9"/>
    </row>
    <row r="37" spans="1:8" x14ac:dyDescent="0.2">
      <c r="A37" s="19" t="str">
        <f>IF(OR(B37&lt;&gt;0, C37&lt;&gt;0, D37&lt;&gt;0, E37&lt;&gt;0, F37&lt;&gt;0, G37&lt;&gt;0, H37&lt;&gt;0), 34, "")</f>
        <v/>
      </c>
      <c r="B37" s="7"/>
      <c r="C37" s="9"/>
      <c r="D37" s="7"/>
      <c r="E37" s="9"/>
      <c r="F37" s="9"/>
      <c r="G37" s="9"/>
      <c r="H37" s="9"/>
    </row>
    <row r="38" spans="1:8" x14ac:dyDescent="0.2">
      <c r="A38" s="19" t="str">
        <f>IF(OR(B38&lt;&gt;0, C38&lt;&gt;0, D38&lt;&gt;0, E38&lt;&gt;0, F38&lt;&gt;0, G38&lt;&gt;0, H38&lt;&gt;0), 35, "")</f>
        <v/>
      </c>
      <c r="B38" s="7"/>
      <c r="C38" s="9"/>
      <c r="D38" s="7"/>
      <c r="E38" s="9"/>
      <c r="F38" s="9"/>
      <c r="G38" s="9"/>
      <c r="H38" s="9"/>
    </row>
    <row r="39" spans="1:8" x14ac:dyDescent="0.2">
      <c r="A39" s="19" t="str">
        <f>IF(OR(B39&lt;&gt;0, C39&lt;&gt;0, D39&lt;&gt;0, E39&lt;&gt;0, F39&lt;&gt;0, G39&lt;&gt;0, H39&lt;&gt;0), 36, "")</f>
        <v/>
      </c>
      <c r="B39" s="7"/>
      <c r="C39" s="9"/>
      <c r="D39" s="7"/>
      <c r="E39" s="9"/>
      <c r="F39" s="9"/>
      <c r="G39" s="9"/>
      <c r="H39" s="9"/>
    </row>
    <row r="40" spans="1:8" x14ac:dyDescent="0.2">
      <c r="A40" s="19" t="str">
        <f>IF(OR(B40&lt;&gt;0, C40&lt;&gt;0, D40&lt;&gt;0, E40&lt;&gt;0, F40&lt;&gt;0, G40&lt;&gt;0, H40&lt;&gt;0), 37, "")</f>
        <v/>
      </c>
      <c r="B40" s="7"/>
      <c r="C40" s="9"/>
      <c r="D40" s="7"/>
      <c r="E40" s="9"/>
      <c r="F40" s="9"/>
      <c r="G40" s="9"/>
      <c r="H40" s="9"/>
    </row>
    <row r="41" spans="1:8" x14ac:dyDescent="0.2">
      <c r="A41" s="19" t="str">
        <f>IF(OR(B41&lt;&gt;0, C41&lt;&gt;0, D41&lt;&gt;0, E41&lt;&gt;0, F41&lt;&gt;0, G41&lt;&gt;0, H41&lt;&gt;0), 38, "")</f>
        <v/>
      </c>
      <c r="B41" s="7"/>
      <c r="C41" s="9"/>
      <c r="D41" s="7"/>
      <c r="E41" s="9"/>
      <c r="F41" s="9"/>
      <c r="G41" s="9"/>
      <c r="H41" s="9"/>
    </row>
    <row r="42" spans="1:8" x14ac:dyDescent="0.2">
      <c r="A42" s="19" t="str">
        <f>IF(OR(B42&lt;&gt;0, C42&lt;&gt;0, D42&lt;&gt;0, E42&lt;&gt;0, F42&lt;&gt;0, G42&lt;&gt;0, H42&lt;&gt;0), 39, "")</f>
        <v/>
      </c>
      <c r="B42" s="7"/>
      <c r="C42" s="9"/>
      <c r="D42" s="7"/>
      <c r="E42" s="9"/>
      <c r="F42" s="9"/>
      <c r="G42" s="9"/>
      <c r="H42" s="9"/>
    </row>
    <row r="43" spans="1:8" x14ac:dyDescent="0.2">
      <c r="A43" s="19" t="str">
        <f>IF(OR(B43&lt;&gt;0, C43&lt;&gt;0, D43&lt;&gt;0, E43&lt;&gt;0, F43&lt;&gt;0, G43&lt;&gt;0, H43&lt;&gt;0), 40, "")</f>
        <v/>
      </c>
      <c r="B43" s="7"/>
      <c r="C43" s="9"/>
      <c r="D43" s="7"/>
      <c r="E43" s="9"/>
      <c r="F43" s="9"/>
      <c r="G43" s="9"/>
      <c r="H43" s="9"/>
    </row>
    <row r="44" spans="1:8" x14ac:dyDescent="0.2">
      <c r="A44" s="19" t="str">
        <f>IF(OR(B44&lt;&gt;0, C44&lt;&gt;0, D44&lt;&gt;0, E44&lt;&gt;0, F44&lt;&gt;0, G44&lt;&gt;0, H44&lt;&gt;0), 41, "")</f>
        <v/>
      </c>
      <c r="B44" s="7"/>
      <c r="C44" s="9"/>
      <c r="D44" s="7"/>
      <c r="E44" s="9"/>
      <c r="F44" s="9"/>
      <c r="G44" s="9"/>
      <c r="H44" s="9"/>
    </row>
    <row r="45" spans="1:8" x14ac:dyDescent="0.2">
      <c r="A45" s="19" t="str">
        <f>IF(OR(B45&lt;&gt;0, C45&lt;&gt;0, D45&lt;&gt;0, E45&lt;&gt;0, F45&lt;&gt;0, G45&lt;&gt;0, H45&lt;&gt;0), 42, "")</f>
        <v/>
      </c>
      <c r="B45" s="7"/>
      <c r="C45" s="9"/>
      <c r="D45" s="7"/>
      <c r="E45" s="9"/>
      <c r="F45" s="9"/>
      <c r="G45" s="9"/>
      <c r="H45" s="9"/>
    </row>
    <row r="46" spans="1:8" x14ac:dyDescent="0.2">
      <c r="A46" s="19" t="str">
        <f>IF(OR(B46&lt;&gt;0, C46&lt;&gt;0, D46&lt;&gt;0, E46&lt;&gt;0, F46&lt;&gt;0, G46&lt;&gt;0, H46&lt;&gt;0), 43, "")</f>
        <v/>
      </c>
      <c r="B46" s="7"/>
      <c r="C46" s="9"/>
      <c r="D46" s="7"/>
      <c r="E46" s="9"/>
      <c r="F46" s="9"/>
      <c r="G46" s="9"/>
      <c r="H46" s="9"/>
    </row>
    <row r="47" spans="1:8" x14ac:dyDescent="0.2">
      <c r="A47" s="19" t="str">
        <f>IF(OR(B47&lt;&gt;0, C47&lt;&gt;0, D47&lt;&gt;0, E47&lt;&gt;0, F47&lt;&gt;0, G47&lt;&gt;0, H47&lt;&gt;0), 44, "")</f>
        <v/>
      </c>
      <c r="B47" s="7"/>
      <c r="C47" s="9"/>
      <c r="D47" s="7"/>
      <c r="E47" s="9"/>
      <c r="F47" s="9"/>
      <c r="G47" s="9"/>
      <c r="H47" s="9"/>
    </row>
    <row r="48" spans="1:8" x14ac:dyDescent="0.2">
      <c r="A48" s="19" t="str">
        <f>IF(OR(B48&lt;&gt;0, C48&lt;&gt;0, D48&lt;&gt;0, E48&lt;&gt;0, F48&lt;&gt;0, G48&lt;&gt;0, H48&lt;&gt;0), 45, "")</f>
        <v/>
      </c>
      <c r="B48" s="7"/>
      <c r="C48" s="9"/>
      <c r="D48" s="7"/>
      <c r="E48" s="9"/>
      <c r="F48" s="9"/>
      <c r="G48" s="9"/>
      <c r="H48" s="9"/>
    </row>
    <row r="49" spans="1:8" x14ac:dyDescent="0.2">
      <c r="A49" s="19" t="str">
        <f>IF(OR(B49&lt;&gt;0, C49&lt;&gt;0, D49&lt;&gt;0, E49&lt;&gt;0, F49&lt;&gt;0, G49&lt;&gt;0, H49&lt;&gt;0), 46, "")</f>
        <v/>
      </c>
      <c r="B49" s="7"/>
      <c r="C49" s="9"/>
      <c r="D49" s="7"/>
      <c r="E49" s="9"/>
      <c r="F49" s="9"/>
      <c r="G49" s="9"/>
      <c r="H49" s="9"/>
    </row>
    <row r="50" spans="1:8" x14ac:dyDescent="0.2">
      <c r="A50" s="19" t="str">
        <f>IF(OR(B50&lt;&gt;0, C50&lt;&gt;0, D50&lt;&gt;0, E50&lt;&gt;0, F50&lt;&gt;0, G50&lt;&gt;0, H50&lt;&gt;0), 47, "")</f>
        <v/>
      </c>
      <c r="B50" s="7"/>
      <c r="C50" s="9"/>
      <c r="D50" s="7"/>
      <c r="E50" s="9"/>
      <c r="F50" s="9"/>
      <c r="G50" s="9"/>
      <c r="H50" s="9"/>
    </row>
    <row r="51" spans="1:8" x14ac:dyDescent="0.2">
      <c r="A51" s="19" t="str">
        <f>IF(OR(B51&lt;&gt;0, C51&lt;&gt;0, D51&lt;&gt;0, E51&lt;&gt;0, F51&lt;&gt;0, G51&lt;&gt;0, H51&lt;&gt;0), 48, "")</f>
        <v/>
      </c>
      <c r="B51" s="7"/>
      <c r="C51" s="9"/>
      <c r="D51" s="7"/>
      <c r="E51" s="9"/>
      <c r="F51" s="9"/>
      <c r="G51" s="9"/>
      <c r="H51" s="9"/>
    </row>
    <row r="52" spans="1:8" x14ac:dyDescent="0.2">
      <c r="A52" s="19" t="str">
        <f>IF(OR(B52&lt;&gt;0, C52&lt;&gt;0, D52&lt;&gt;0, E52&lt;&gt;0, F52&lt;&gt;0, G52&lt;&gt;0, H52&lt;&gt;0), 49, "")</f>
        <v/>
      </c>
      <c r="B52" s="7"/>
      <c r="C52" s="9"/>
      <c r="D52" s="7"/>
      <c r="E52" s="9"/>
      <c r="F52" s="9"/>
      <c r="G52" s="9"/>
      <c r="H52" s="9"/>
    </row>
    <row r="53" spans="1:8" x14ac:dyDescent="0.2">
      <c r="A53" s="19" t="str">
        <f>IF(OR(B53&lt;&gt;0, C53&lt;&gt;0, D53&lt;&gt;0, E53&lt;&gt;0, F53&lt;&gt;0, G53&lt;&gt;0, H53&lt;&gt;0), 50, "")</f>
        <v/>
      </c>
      <c r="B53" s="7"/>
      <c r="C53" s="9"/>
      <c r="D53" s="7"/>
      <c r="E53" s="9"/>
      <c r="F53" s="9"/>
      <c r="G53" s="9"/>
      <c r="H53" s="9"/>
    </row>
    <row r="54" spans="1:8" x14ac:dyDescent="0.2">
      <c r="A54" s="19" t="str">
        <f>IF(OR(B54&lt;&gt;0, C54&lt;&gt;0, D54&lt;&gt;0, E54&lt;&gt;0, F54&lt;&gt;0, G54&lt;&gt;0, H54&lt;&gt;0), 51, "")</f>
        <v/>
      </c>
      <c r="B54" s="7"/>
      <c r="C54" s="9"/>
      <c r="D54" s="7"/>
      <c r="E54" s="9"/>
      <c r="F54" s="9"/>
      <c r="G54" s="9"/>
      <c r="H54" s="9"/>
    </row>
    <row r="55" spans="1:8" x14ac:dyDescent="0.2">
      <c r="A55" s="19" t="str">
        <f>IF(OR(B55&lt;&gt;0, C55&lt;&gt;0, D55&lt;&gt;0, E55&lt;&gt;0, F55&lt;&gt;0, G55&lt;&gt;0, H55&lt;&gt;0), 52, "")</f>
        <v/>
      </c>
      <c r="B55" s="7"/>
      <c r="C55" s="9"/>
      <c r="D55" s="7"/>
      <c r="E55" s="9"/>
      <c r="F55" s="9"/>
      <c r="G55" s="9"/>
      <c r="H55" s="9"/>
    </row>
    <row r="56" spans="1:8" x14ac:dyDescent="0.2">
      <c r="A56" s="19" t="str">
        <f>IF(OR(B56&lt;&gt;0, C56&lt;&gt;0, D56&lt;&gt;0, E56&lt;&gt;0, F56&lt;&gt;0, G56&lt;&gt;0, H56&lt;&gt;0), 53, "")</f>
        <v/>
      </c>
      <c r="B56" s="7"/>
      <c r="C56" s="9"/>
      <c r="D56" s="7"/>
      <c r="E56" s="9"/>
      <c r="F56" s="9"/>
      <c r="G56" s="9"/>
      <c r="H56" s="9"/>
    </row>
    <row r="57" spans="1:8" x14ac:dyDescent="0.2">
      <c r="A57" s="19" t="str">
        <f>IF(OR(B57&lt;&gt;0, C57&lt;&gt;0, D57&lt;&gt;0, E57&lt;&gt;0, F57&lt;&gt;0, G57&lt;&gt;0, H57&lt;&gt;0), 54, "")</f>
        <v/>
      </c>
      <c r="B57" s="7"/>
      <c r="C57" s="9"/>
      <c r="D57" s="7"/>
      <c r="E57" s="9"/>
      <c r="F57" s="9"/>
      <c r="G57" s="9"/>
      <c r="H57" s="9"/>
    </row>
    <row r="58" spans="1:8" x14ac:dyDescent="0.2">
      <c r="A58" s="19" t="str">
        <f>IF(OR(B58&lt;&gt;0, C58&lt;&gt;0, D58&lt;&gt;0, E58&lt;&gt;0, F58&lt;&gt;0, G58&lt;&gt;0, H58&lt;&gt;0), 55, "")</f>
        <v/>
      </c>
      <c r="B58" s="7"/>
      <c r="C58" s="9"/>
      <c r="D58" s="7"/>
      <c r="E58" s="9"/>
      <c r="F58" s="9"/>
      <c r="G58" s="9"/>
      <c r="H58" s="9"/>
    </row>
    <row r="59" spans="1:8" x14ac:dyDescent="0.2">
      <c r="A59" s="19" t="str">
        <f>IF(OR(B59&lt;&gt;0, C59&lt;&gt;0, D59&lt;&gt;0, E59&lt;&gt;0, F59&lt;&gt;0, G59&lt;&gt;0, H59&lt;&gt;0), 56, "")</f>
        <v/>
      </c>
      <c r="B59" s="7"/>
      <c r="C59" s="9"/>
      <c r="D59" s="7"/>
      <c r="E59" s="9"/>
      <c r="F59" s="9"/>
      <c r="G59" s="9"/>
      <c r="H59" s="9"/>
    </row>
    <row r="60" spans="1:8" x14ac:dyDescent="0.2">
      <c r="A60" s="19" t="str">
        <f>IF(OR(B60&lt;&gt;0, C60&lt;&gt;0, D60&lt;&gt;0, E60&lt;&gt;0, F60&lt;&gt;0, G60&lt;&gt;0, H60&lt;&gt;0), 57, "")</f>
        <v/>
      </c>
      <c r="B60" s="7"/>
      <c r="C60" s="9"/>
      <c r="D60" s="7"/>
      <c r="E60" s="9"/>
      <c r="F60" s="9"/>
      <c r="G60" s="9"/>
      <c r="H60" s="9"/>
    </row>
    <row r="61" spans="1:8" x14ac:dyDescent="0.2">
      <c r="A61" s="19" t="str">
        <f>IF(OR(B61&lt;&gt;0, C61&lt;&gt;0, D61&lt;&gt;0, E61&lt;&gt;0, F61&lt;&gt;0, G61&lt;&gt;0, H61&lt;&gt;0), 58, "")</f>
        <v/>
      </c>
      <c r="B61" s="7"/>
      <c r="C61" s="9"/>
      <c r="D61" s="7"/>
      <c r="E61" s="9"/>
      <c r="F61" s="9"/>
      <c r="G61" s="9"/>
      <c r="H61" s="9"/>
    </row>
    <row r="62" spans="1:8" x14ac:dyDescent="0.2">
      <c r="A62" s="19" t="str">
        <f>IF(OR(B62&lt;&gt;0, C62&lt;&gt;0, D62&lt;&gt;0, E62&lt;&gt;0, F62&lt;&gt;0, G62&lt;&gt;0, H62&lt;&gt;0), 59, "")</f>
        <v/>
      </c>
      <c r="B62" s="7"/>
      <c r="C62" s="9"/>
      <c r="D62" s="7"/>
      <c r="E62" s="9"/>
      <c r="F62" s="9"/>
      <c r="G62" s="9"/>
      <c r="H62" s="9"/>
    </row>
    <row r="63" spans="1:8" x14ac:dyDescent="0.2">
      <c r="A63" s="19" t="str">
        <f>IF(OR(B63&lt;&gt;0, C63&lt;&gt;0, D63&lt;&gt;0, E63&lt;&gt;0, F63&lt;&gt;0, G63&lt;&gt;0, H63&lt;&gt;0), 60, "")</f>
        <v/>
      </c>
      <c r="B63" s="7"/>
      <c r="C63" s="9"/>
      <c r="D63" s="7"/>
      <c r="E63" s="9"/>
      <c r="F63" s="9"/>
      <c r="G63" s="9"/>
      <c r="H63" s="9"/>
    </row>
    <row r="64" spans="1:8" x14ac:dyDescent="0.2">
      <c r="A64" s="19" t="str">
        <f>IF(OR(B64&lt;&gt;0, C64&lt;&gt;0, D64&lt;&gt;0, E64&lt;&gt;0, F64&lt;&gt;0, G64&lt;&gt;0, H64&lt;&gt;0), 61, "")</f>
        <v/>
      </c>
      <c r="B64" s="7"/>
      <c r="C64" s="9"/>
      <c r="D64" s="7"/>
      <c r="E64" s="9"/>
      <c r="F64" s="9"/>
      <c r="G64" s="9"/>
      <c r="H64" s="9"/>
    </row>
    <row r="65" spans="1:8" x14ac:dyDescent="0.2">
      <c r="A65" s="19" t="str">
        <f>IF(OR(B65&lt;&gt;0, C65&lt;&gt;0, D65&lt;&gt;0, E65&lt;&gt;0, F65&lt;&gt;0, G65&lt;&gt;0, H65&lt;&gt;0), 62, "")</f>
        <v/>
      </c>
      <c r="B65" s="7"/>
      <c r="C65" s="9"/>
      <c r="D65" s="7"/>
      <c r="E65" s="9"/>
      <c r="F65" s="9"/>
      <c r="G65" s="9"/>
      <c r="H65" s="9"/>
    </row>
    <row r="66" spans="1:8" x14ac:dyDescent="0.2">
      <c r="A66" s="19" t="str">
        <f>IF(OR(B66&lt;&gt;0, C66&lt;&gt;0, D66&lt;&gt;0, E66&lt;&gt;0, F66&lt;&gt;0, G66&lt;&gt;0, H66&lt;&gt;0), 63, "")</f>
        <v/>
      </c>
      <c r="B66" s="7"/>
      <c r="C66" s="9"/>
      <c r="D66" s="7"/>
      <c r="E66" s="9"/>
      <c r="F66" s="9"/>
      <c r="G66" s="9"/>
      <c r="H66" s="9"/>
    </row>
    <row r="67" spans="1:8" x14ac:dyDescent="0.2">
      <c r="A67" s="19" t="str">
        <f>IF(OR(B67&lt;&gt;0, C67&lt;&gt;0, D67&lt;&gt;0, E67&lt;&gt;0, F67&lt;&gt;0, G67&lt;&gt;0, H67&lt;&gt;0), 64, "")</f>
        <v/>
      </c>
      <c r="B67" s="7"/>
      <c r="C67" s="9"/>
      <c r="D67" s="7"/>
      <c r="E67" s="9"/>
      <c r="F67" s="9"/>
      <c r="G67" s="9"/>
      <c r="H67" s="9"/>
    </row>
    <row r="68" spans="1:8" x14ac:dyDescent="0.2">
      <c r="A68" s="19" t="str">
        <f>IF(OR(B68&lt;&gt;0, C68&lt;&gt;0, D68&lt;&gt;0, E68&lt;&gt;0, F68&lt;&gt;0, G68&lt;&gt;0, H68&lt;&gt;0), 65, "")</f>
        <v/>
      </c>
      <c r="B68" s="7"/>
      <c r="C68" s="9"/>
      <c r="D68" s="7"/>
      <c r="E68" s="9"/>
      <c r="F68" s="9"/>
      <c r="G68" s="9"/>
      <c r="H68" s="9"/>
    </row>
    <row r="69" spans="1:8" x14ac:dyDescent="0.2">
      <c r="A69" s="19" t="str">
        <f>IF(OR(B69&lt;&gt;0, C69&lt;&gt;0, D69&lt;&gt;0, E69&lt;&gt;0, F69&lt;&gt;0, G69&lt;&gt;0, H69&lt;&gt;0), 66, "")</f>
        <v/>
      </c>
      <c r="B69" s="7"/>
      <c r="C69" s="9"/>
      <c r="D69" s="7"/>
      <c r="E69" s="9"/>
      <c r="F69" s="9"/>
      <c r="G69" s="9"/>
      <c r="H69" s="9"/>
    </row>
    <row r="70" spans="1:8" x14ac:dyDescent="0.2">
      <c r="A70" s="19" t="str">
        <f>IF(OR(B70&lt;&gt;0, C70&lt;&gt;0, D70&lt;&gt;0, E70&lt;&gt;0, F70&lt;&gt;0, G70&lt;&gt;0, H70&lt;&gt;0), 67, "")</f>
        <v/>
      </c>
      <c r="B70" s="7"/>
      <c r="C70" s="9"/>
      <c r="D70" s="7"/>
      <c r="E70" s="9"/>
      <c r="F70" s="9"/>
      <c r="G70" s="9"/>
      <c r="H70" s="9"/>
    </row>
    <row r="71" spans="1:8" x14ac:dyDescent="0.2">
      <c r="A71" s="19" t="str">
        <f>IF(OR(B71&lt;&gt;0, C71&lt;&gt;0, D71&lt;&gt;0, E71&lt;&gt;0, F71&lt;&gt;0, G71&lt;&gt;0, H71&lt;&gt;0), 68, "")</f>
        <v/>
      </c>
      <c r="B71" s="7"/>
      <c r="C71" s="9"/>
      <c r="D71" s="7"/>
      <c r="E71" s="9"/>
      <c r="F71" s="9"/>
      <c r="G71" s="9"/>
      <c r="H71" s="9"/>
    </row>
    <row r="72" spans="1:8" x14ac:dyDescent="0.2">
      <c r="A72" s="19" t="str">
        <f>IF(OR(B72&lt;&gt;0, C72&lt;&gt;0, D72&lt;&gt;0, E72&lt;&gt;0, F72&lt;&gt;0, G72&lt;&gt;0, H72&lt;&gt;0), 69, "")</f>
        <v/>
      </c>
      <c r="B72" s="7"/>
      <c r="C72" s="9"/>
      <c r="D72" s="7"/>
      <c r="E72" s="9"/>
      <c r="F72" s="9"/>
      <c r="G72" s="9"/>
      <c r="H72" s="9"/>
    </row>
    <row r="73" spans="1:8" x14ac:dyDescent="0.2">
      <c r="A73" s="19" t="str">
        <f>IF(OR(B73&lt;&gt;0, C73&lt;&gt;0, D73&lt;&gt;0, E73&lt;&gt;0, F73&lt;&gt;0, G73&lt;&gt;0, H73&lt;&gt;0), 70, "")</f>
        <v/>
      </c>
      <c r="B73" s="7"/>
      <c r="C73" s="9"/>
      <c r="D73" s="7"/>
      <c r="E73" s="9"/>
      <c r="F73" s="9"/>
      <c r="G73" s="9"/>
      <c r="H73" s="9"/>
    </row>
    <row r="74" spans="1:8" x14ac:dyDescent="0.2">
      <c r="A74" s="19" t="str">
        <f>IF(OR(B74&lt;&gt;0, C74&lt;&gt;0, D74&lt;&gt;0, E74&lt;&gt;0, F74&lt;&gt;0, G74&lt;&gt;0, H74&lt;&gt;0), 71, "")</f>
        <v/>
      </c>
      <c r="B74" s="7"/>
      <c r="C74" s="9"/>
      <c r="D74" s="7"/>
      <c r="E74" s="9"/>
      <c r="F74" s="9"/>
      <c r="G74" s="9"/>
      <c r="H74" s="9"/>
    </row>
    <row r="75" spans="1:8" x14ac:dyDescent="0.2">
      <c r="A75" s="19" t="str">
        <f>IF(OR(B75&lt;&gt;0, C75&lt;&gt;0, D75&lt;&gt;0, E75&lt;&gt;0, F75&lt;&gt;0, G75&lt;&gt;0, H75&lt;&gt;0), 72, "")</f>
        <v/>
      </c>
      <c r="B75" s="7"/>
      <c r="C75" s="9"/>
      <c r="D75" s="7"/>
      <c r="E75" s="9"/>
      <c r="F75" s="9"/>
      <c r="G75" s="9"/>
      <c r="H75" s="9"/>
    </row>
  </sheetData>
  <sheetProtection password="CC43" sheet="1" objects="1" scenarios="1" selectLockedCells="1"/>
  <mergeCells count="1">
    <mergeCell ref="A1:H1"/>
  </mergeCells>
  <conditionalFormatting sqref="B4:H75">
    <cfRule type="cellIs" dxfId="5" priority="2" operator="greaterThan">
      <formula>0</formula>
    </cfRule>
  </conditionalFormatting>
  <conditionalFormatting sqref="A4:A75">
    <cfRule type="cellIs" dxfId="4" priority="1" operator="between">
      <formula>0</formula>
      <formula>72</formula>
    </cfRule>
  </conditionalFormatting>
  <dataValidations count="1">
    <dataValidation type="list" allowBlank="1" showInputMessage="1" showErrorMessage="1" sqref="G4:G75">
      <formula1>"Гран-При, Диплом (лауреата) I степени, Диплом (лауреата) II степени, Диплом (лауреата) III степени, Дипломант, Специальные награды"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showWhiteSpace="0" view="pageLayout" workbookViewId="0">
      <selection activeCell="F12" sqref="F12"/>
    </sheetView>
  </sheetViews>
  <sheetFormatPr defaultRowHeight="15" x14ac:dyDescent="0.25"/>
  <cols>
    <col min="1" max="1" width="3.85546875" style="1" customWidth="1"/>
    <col min="2" max="2" width="41.5703125" style="1" customWidth="1"/>
    <col min="3" max="3" width="11.42578125" style="1" customWidth="1"/>
    <col min="4" max="4" width="29.7109375" style="1" customWidth="1"/>
    <col min="5" max="5" width="29.85546875" style="1" customWidth="1"/>
    <col min="6" max="6" width="14.28515625" style="1" customWidth="1"/>
    <col min="7" max="16384" width="9.140625" style="1"/>
  </cols>
  <sheetData>
    <row r="1" spans="1:6" ht="15.75" x14ac:dyDescent="0.25">
      <c r="A1" s="44" t="s">
        <v>27</v>
      </c>
      <c r="B1" s="44"/>
      <c r="C1" s="44"/>
      <c r="D1" s="44"/>
      <c r="E1" s="44"/>
      <c r="F1" s="44"/>
    </row>
    <row r="3" spans="1:6" ht="30" x14ac:dyDescent="0.25">
      <c r="A3" s="3" t="s">
        <v>5</v>
      </c>
      <c r="B3" s="3" t="s">
        <v>29</v>
      </c>
      <c r="C3" s="3" t="s">
        <v>7</v>
      </c>
      <c r="D3" s="3" t="s">
        <v>9</v>
      </c>
      <c r="E3" s="3" t="s">
        <v>12</v>
      </c>
      <c r="F3" s="3" t="s">
        <v>28</v>
      </c>
    </row>
    <row r="4" spans="1:6" ht="30" x14ac:dyDescent="0.25">
      <c r="A4" s="21">
        <f>IF(OR(B4&lt;&gt;0, C4&lt;&gt;0, D4&lt;&gt;0, E4&lt;&gt;0, F4&lt;&gt;0), 1, "")</f>
        <v>1</v>
      </c>
      <c r="B4" s="22" t="s">
        <v>190</v>
      </c>
      <c r="C4" s="23"/>
      <c r="D4" s="22" t="s">
        <v>166</v>
      </c>
      <c r="E4" s="22" t="s">
        <v>167</v>
      </c>
      <c r="F4" s="23">
        <v>70</v>
      </c>
    </row>
    <row r="5" spans="1:6" ht="30" x14ac:dyDescent="0.25">
      <c r="A5" s="21">
        <f>IF(OR(B5&lt;&gt;0, C5&lt;&gt;0, D5&lt;&gt;0, E5&lt;&gt;0, F5&lt;&gt;0), 2, "")</f>
        <v>2</v>
      </c>
      <c r="B5" s="22" t="s">
        <v>185</v>
      </c>
      <c r="C5" s="23"/>
      <c r="D5" s="22" t="s">
        <v>186</v>
      </c>
      <c r="E5" s="22" t="s">
        <v>189</v>
      </c>
      <c r="F5" s="23">
        <v>150</v>
      </c>
    </row>
    <row r="6" spans="1:6" ht="30" x14ac:dyDescent="0.25">
      <c r="A6" s="21">
        <f>IF(OR(B6&lt;&gt;0, C6&lt;&gt;0, D6&lt;&gt;0, E6&lt;&gt;0, F6&lt;&gt;0), 3, "")</f>
        <v>3</v>
      </c>
      <c r="B6" s="22" t="s">
        <v>187</v>
      </c>
      <c r="C6" s="23"/>
      <c r="D6" s="22" t="s">
        <v>188</v>
      </c>
      <c r="E6" s="22" t="s">
        <v>189</v>
      </c>
      <c r="F6" s="23">
        <v>4</v>
      </c>
    </row>
    <row r="7" spans="1:6" ht="30" x14ac:dyDescent="0.25">
      <c r="A7" s="21">
        <f>IF(OR(B7&lt;&gt;0, C7&lt;&gt;0, D7&lt;&gt;0, E7&lt;&gt;0, F7&lt;&gt;0), 4, "")</f>
        <v>4</v>
      </c>
      <c r="B7" s="22" t="s">
        <v>191</v>
      </c>
      <c r="C7" s="23"/>
      <c r="D7" s="22" t="s">
        <v>192</v>
      </c>
      <c r="E7" s="22" t="s">
        <v>193</v>
      </c>
      <c r="F7" s="23">
        <v>43</v>
      </c>
    </row>
    <row r="8" spans="1:6" ht="30" x14ac:dyDescent="0.25">
      <c r="A8" s="21">
        <f>IF(OR(B8&lt;&gt;0, C8&lt;&gt;0, D8&lt;&gt;0, E8&lt;&gt;0, F8&lt;&gt;0), 5, "")</f>
        <v>5</v>
      </c>
      <c r="B8" s="22" t="s">
        <v>194</v>
      </c>
      <c r="C8" s="23"/>
      <c r="D8" s="22" t="s">
        <v>195</v>
      </c>
      <c r="E8" s="22" t="s">
        <v>193</v>
      </c>
      <c r="F8" s="23">
        <v>20</v>
      </c>
    </row>
    <row r="9" spans="1:6" ht="30" x14ac:dyDescent="0.25">
      <c r="A9" s="21">
        <f>IF(OR(B9&lt;&gt;0, C9&lt;&gt;0, D9&lt;&gt;0, E9&lt;&gt;0, F9&lt;&gt;0), 6, "")</f>
        <v>6</v>
      </c>
      <c r="B9" s="22" t="s">
        <v>196</v>
      </c>
      <c r="C9" s="23"/>
      <c r="D9" s="22" t="s">
        <v>197</v>
      </c>
      <c r="E9" s="22" t="s">
        <v>193</v>
      </c>
      <c r="F9" s="23">
        <v>9</v>
      </c>
    </row>
    <row r="10" spans="1:6" ht="30" x14ac:dyDescent="0.25">
      <c r="A10" s="21">
        <f>IF(OR(B10&lt;&gt;0, C10&lt;&gt;0, D10&lt;&gt;0, E10&lt;&gt;0, F10&lt;&gt;0), 7, "")</f>
        <v>7</v>
      </c>
      <c r="B10" s="22" t="s">
        <v>198</v>
      </c>
      <c r="C10" s="23"/>
      <c r="D10" s="22" t="s">
        <v>200</v>
      </c>
      <c r="E10" s="22" t="s">
        <v>193</v>
      </c>
      <c r="F10" s="23">
        <v>5</v>
      </c>
    </row>
    <row r="11" spans="1:6" ht="30" x14ac:dyDescent="0.25">
      <c r="A11" s="21">
        <f>IF(OR(B11&lt;&gt;0, C11&lt;&gt;0, D11&lt;&gt;0, E11&lt;&gt;0, F11&lt;&gt;0), 8, "")</f>
        <v>8</v>
      </c>
      <c r="B11" s="22" t="s">
        <v>199</v>
      </c>
      <c r="C11" s="23"/>
      <c r="D11" s="22" t="s">
        <v>200</v>
      </c>
      <c r="E11" s="22" t="s">
        <v>193</v>
      </c>
      <c r="F11" s="23">
        <v>30</v>
      </c>
    </row>
    <row r="12" spans="1:6" ht="30" x14ac:dyDescent="0.25">
      <c r="A12" s="21">
        <f>IF(OR(B12&lt;&gt;0, C12&lt;&gt;0, D12&lt;&gt;0, E12&lt;&gt;0, F12&lt;&gt;0), 9, "")</f>
        <v>9</v>
      </c>
      <c r="B12" s="22" t="s">
        <v>201</v>
      </c>
      <c r="C12" s="23"/>
      <c r="D12" s="22" t="s">
        <v>200</v>
      </c>
      <c r="E12" s="22" t="s">
        <v>193</v>
      </c>
      <c r="F12" s="23">
        <v>12</v>
      </c>
    </row>
    <row r="13" spans="1:6" x14ac:dyDescent="0.25">
      <c r="A13" s="21" t="str">
        <f>IF(OR(B13&lt;&gt;0, C13&lt;&gt;0, D13&lt;&gt;0, E13&lt;&gt;0, F13&lt;&gt;0), 10, "")</f>
        <v/>
      </c>
      <c r="B13" s="22"/>
      <c r="C13" s="23"/>
      <c r="D13" s="22"/>
      <c r="E13" s="22"/>
      <c r="F13" s="23"/>
    </row>
  </sheetData>
  <sheetProtection password="CC43" sheet="1" objects="1" scenarios="1" selectLockedCells="1"/>
  <mergeCells count="1">
    <mergeCell ref="A1:F1"/>
  </mergeCells>
  <conditionalFormatting sqref="A4:A13">
    <cfRule type="cellIs" dxfId="3" priority="2" operator="between">
      <formula>0</formula>
      <formula>10</formula>
    </cfRule>
  </conditionalFormatting>
  <conditionalFormatting sqref="B4:F13">
    <cfRule type="cellIs" dxfId="2" priority="1" operator="greaterThan">
      <formula>0</formula>
    </cfRule>
  </conditionalFormatting>
  <dataValidations count="2">
    <dataValidation type="date" allowBlank="1" showInputMessage="1" showErrorMessage="1" sqref="C4:C13">
      <formula1>43252</formula1>
      <formula2>43616</formula2>
    </dataValidation>
    <dataValidation type="whole" allowBlank="1" showInputMessage="1" showErrorMessage="1" sqref="F4:F13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showWhiteSpace="0" view="pageLayout" workbookViewId="0">
      <selection activeCell="B7" sqref="B7"/>
    </sheetView>
  </sheetViews>
  <sheetFormatPr defaultRowHeight="12.75" x14ac:dyDescent="0.2"/>
  <cols>
    <col min="1" max="1" width="3.85546875" style="10" customWidth="1"/>
    <col min="2" max="2" width="24.28515625" style="10" customWidth="1"/>
    <col min="3" max="3" width="20.140625" style="10" customWidth="1"/>
    <col min="4" max="4" width="12.140625" style="10" customWidth="1"/>
    <col min="5" max="5" width="11.42578125" style="10" customWidth="1"/>
    <col min="6" max="6" width="13.5703125" style="10" customWidth="1"/>
    <col min="7" max="8" width="10.7109375" style="10" customWidth="1"/>
    <col min="9" max="9" width="12" style="10" customWidth="1"/>
    <col min="10" max="10" width="12.140625" style="10" customWidth="1"/>
    <col min="11" max="16384" width="9.140625" style="10"/>
  </cols>
  <sheetData>
    <row r="1" spans="1:10" ht="15.75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38.25" x14ac:dyDescent="0.2">
      <c r="A3" s="16" t="s">
        <v>5</v>
      </c>
      <c r="B3" s="16" t="s">
        <v>31</v>
      </c>
      <c r="C3" s="16" t="s">
        <v>32</v>
      </c>
      <c r="D3" s="16" t="s">
        <v>38</v>
      </c>
      <c r="E3" s="16" t="s">
        <v>33</v>
      </c>
      <c r="F3" s="16" t="s">
        <v>34</v>
      </c>
      <c r="G3" s="16" t="s">
        <v>35</v>
      </c>
      <c r="H3" s="16" t="s">
        <v>9</v>
      </c>
      <c r="I3" s="16" t="s">
        <v>36</v>
      </c>
      <c r="J3" s="16" t="s">
        <v>37</v>
      </c>
    </row>
    <row r="4" spans="1:10" ht="76.5" x14ac:dyDescent="0.2">
      <c r="A4" s="19">
        <f>IF(OR(B4&lt;&gt;0, C4&lt;&gt;0, D4&lt;&gt;0, E4&lt;&gt;0, F4&lt;&gt;0, G4&lt;&gt;0, H4&lt;&gt;0, I4&lt;&gt;0, J4&lt;&gt;0), 1, "")</f>
        <v>1</v>
      </c>
      <c r="B4" s="7" t="s">
        <v>69</v>
      </c>
      <c r="C4" s="7" t="s">
        <v>70</v>
      </c>
      <c r="D4" s="7" t="s">
        <v>71</v>
      </c>
      <c r="E4" s="7" t="s">
        <v>73</v>
      </c>
      <c r="F4" s="7" t="s">
        <v>72</v>
      </c>
      <c r="G4" s="66">
        <v>44166</v>
      </c>
      <c r="H4" s="7" t="s">
        <v>74</v>
      </c>
      <c r="I4" s="7" t="s">
        <v>184</v>
      </c>
      <c r="J4" s="7" t="s">
        <v>209</v>
      </c>
    </row>
    <row r="5" spans="1:10" ht="89.25" x14ac:dyDescent="0.2">
      <c r="A5" s="19">
        <f>IF(OR(B5&lt;&gt;0, C5&lt;&gt;0, D5&lt;&gt;0, E5&lt;&gt;0, F5&lt;&gt;0, G5&lt;&gt;0, H5&lt;&gt;0, I5&lt;&gt;0, J5&lt;&gt;0), 2, "")</f>
        <v>2</v>
      </c>
      <c r="B5" s="7" t="s">
        <v>168</v>
      </c>
      <c r="C5" s="7" t="s">
        <v>169</v>
      </c>
      <c r="D5" s="7" t="s">
        <v>170</v>
      </c>
      <c r="E5" s="42" t="s">
        <v>208</v>
      </c>
      <c r="F5" s="7" t="s">
        <v>171</v>
      </c>
      <c r="G5" s="66">
        <v>44228</v>
      </c>
      <c r="H5" s="7" t="s">
        <v>172</v>
      </c>
      <c r="I5" s="7" t="s">
        <v>173</v>
      </c>
      <c r="J5" s="7" t="s">
        <v>209</v>
      </c>
    </row>
    <row r="6" spans="1:10" ht="102" x14ac:dyDescent="0.2">
      <c r="A6" s="19">
        <f>IF(OR(B6&lt;&gt;0, C6&lt;&gt;0, D6&lt;&gt;0, E6&lt;&gt;0, F6&lt;&gt;0, G6&lt;&gt;0, H6&lt;&gt;0, I6&lt;&gt;0, J6&lt;&gt;0), 3, "")</f>
        <v>3</v>
      </c>
      <c r="B6" s="7" t="s">
        <v>174</v>
      </c>
      <c r="C6" s="7" t="s">
        <v>175</v>
      </c>
      <c r="D6" s="7" t="s">
        <v>176</v>
      </c>
      <c r="E6" s="7" t="s">
        <v>207</v>
      </c>
      <c r="F6" s="7" t="s">
        <v>177</v>
      </c>
      <c r="G6" s="8">
        <v>44331</v>
      </c>
      <c r="H6" s="7" t="s">
        <v>178</v>
      </c>
      <c r="I6" s="7" t="s">
        <v>179</v>
      </c>
      <c r="J6" s="7" t="s">
        <v>209</v>
      </c>
    </row>
    <row r="7" spans="1:10" ht="76.5" x14ac:dyDescent="0.2">
      <c r="A7" s="19">
        <f>IF(OR(B7&lt;&gt;0, C7&lt;&gt;0, D7&lt;&gt;0, E7&lt;&gt;0, F7&lt;&gt;0, G7&lt;&gt;0, H7&lt;&gt;0, I7&lt;&gt;0, J7&lt;&gt;0), 4, "")</f>
        <v>4</v>
      </c>
      <c r="B7" s="7" t="s">
        <v>180</v>
      </c>
      <c r="C7" s="7" t="s">
        <v>181</v>
      </c>
      <c r="D7" s="7" t="s">
        <v>71</v>
      </c>
      <c r="E7" s="7" t="s">
        <v>206</v>
      </c>
      <c r="F7" s="7" t="s">
        <v>182</v>
      </c>
      <c r="G7" s="66">
        <v>44287</v>
      </c>
      <c r="H7" s="7" t="s">
        <v>183</v>
      </c>
      <c r="I7" s="7">
        <v>270</v>
      </c>
      <c r="J7" s="7" t="s">
        <v>209</v>
      </c>
    </row>
    <row r="8" spans="1:10" x14ac:dyDescent="0.2">
      <c r="A8" s="19" t="str">
        <f>IF(OR(B8&lt;&gt;0, C8&lt;&gt;0, D8&lt;&gt;0, E8&lt;&gt;0, F8&lt;&gt;0, G8&lt;&gt;0, H8&lt;&gt;0, I8&lt;&gt;0, J8&lt;&gt;0), 5, "")</f>
        <v/>
      </c>
      <c r="B8" s="7"/>
      <c r="C8" s="7"/>
      <c r="D8" s="7"/>
      <c r="E8" s="7"/>
      <c r="F8" s="7"/>
      <c r="G8" s="9"/>
      <c r="H8" s="7"/>
      <c r="I8" s="7"/>
      <c r="J8" s="7"/>
    </row>
    <row r="9" spans="1:10" x14ac:dyDescent="0.2">
      <c r="A9" s="19" t="str">
        <f>IF(OR(B9&lt;&gt;0, C9&lt;&gt;0, D9&lt;&gt;0, E9&lt;&gt;0, F9&lt;&gt;0, G9&lt;&gt;0, H9&lt;&gt;0, I9&lt;&gt;0, J9&lt;&gt;0), 6, "")</f>
        <v/>
      </c>
      <c r="B9" s="7"/>
      <c r="C9" s="7"/>
      <c r="D9" s="7"/>
      <c r="E9" s="7"/>
      <c r="F9" s="7"/>
      <c r="G9" s="9"/>
      <c r="H9" s="7"/>
      <c r="I9" s="7"/>
      <c r="J9" s="7"/>
    </row>
    <row r="10" spans="1:10" x14ac:dyDescent="0.2">
      <c r="A10" s="19" t="str">
        <f>IF(OR(B10&lt;&gt;0, C10&lt;&gt;0, D10&lt;&gt;0, E10&lt;&gt;0, F10&lt;&gt;0, G10&lt;&gt;0, H10&lt;&gt;0, I10&lt;&gt;0, J10&lt;&gt;0), 7, "")</f>
        <v/>
      </c>
      <c r="B10" s="7"/>
      <c r="C10" s="7"/>
      <c r="D10" s="7"/>
      <c r="E10" s="7"/>
      <c r="F10" s="7"/>
      <c r="G10" s="9"/>
      <c r="H10" s="7"/>
      <c r="I10" s="7"/>
      <c r="J10" s="7"/>
    </row>
    <row r="11" spans="1:10" x14ac:dyDescent="0.2">
      <c r="A11" s="19" t="str">
        <f>IF(OR(B11&lt;&gt;0, C11&lt;&gt;0, D11&lt;&gt;0, E11&lt;&gt;0, F11&lt;&gt;0, G11&lt;&gt;0, H11&lt;&gt;0, I11&lt;&gt;0, J11&lt;&gt;0), 8, "")</f>
        <v/>
      </c>
      <c r="B11" s="7"/>
      <c r="C11" s="7"/>
      <c r="D11" s="7"/>
      <c r="E11" s="7"/>
      <c r="F11" s="7"/>
      <c r="G11" s="9"/>
      <c r="H11" s="7"/>
      <c r="I11" s="7"/>
      <c r="J11" s="7"/>
    </row>
    <row r="12" spans="1:10" x14ac:dyDescent="0.2">
      <c r="A12" s="19" t="str">
        <f>IF(OR(B12&lt;&gt;0, C12&lt;&gt;0, D12&lt;&gt;0, E12&lt;&gt;0, F12&lt;&gt;0, G12&lt;&gt;0, H12&lt;&gt;0, I12&lt;&gt;0, J12&lt;&gt;0), 9, "")</f>
        <v/>
      </c>
      <c r="B12" s="7"/>
      <c r="C12" s="7"/>
      <c r="D12" s="7"/>
      <c r="E12" s="7"/>
      <c r="F12" s="7"/>
      <c r="G12" s="9"/>
      <c r="H12" s="7"/>
      <c r="I12" s="7"/>
      <c r="J12" s="7"/>
    </row>
    <row r="13" spans="1:10" x14ac:dyDescent="0.2">
      <c r="A13" s="19" t="str">
        <f>IF(OR(B13&lt;&gt;0, C13&lt;&gt;0, D13&lt;&gt;0, E13&lt;&gt;0, F13&lt;&gt;0, G13&lt;&gt;0, H13&lt;&gt;0, I13&lt;&gt;0, J13&lt;&gt;0), 10, "")</f>
        <v/>
      </c>
      <c r="B13" s="7"/>
      <c r="C13" s="7"/>
      <c r="D13" s="7"/>
      <c r="E13" s="7"/>
      <c r="F13" s="7"/>
      <c r="G13" s="9"/>
      <c r="H13" s="7"/>
      <c r="I13" s="7"/>
      <c r="J13" s="7"/>
    </row>
  </sheetData>
  <sheetProtection selectLockedCells="1"/>
  <mergeCells count="1">
    <mergeCell ref="A1:J1"/>
  </mergeCells>
  <conditionalFormatting sqref="A4:A13">
    <cfRule type="cellIs" dxfId="1" priority="2" operator="between">
      <formula>0</formula>
      <formula>10</formula>
    </cfRule>
  </conditionalFormatting>
  <conditionalFormatting sqref="B4:J13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showWhiteSpace="0" view="pageLayout" workbookViewId="0">
      <selection activeCell="F13" sqref="F13"/>
    </sheetView>
  </sheetViews>
  <sheetFormatPr defaultRowHeight="15" x14ac:dyDescent="0.25"/>
  <cols>
    <col min="1" max="1" width="26.7109375" style="1" customWidth="1"/>
    <col min="2" max="2" width="7.140625" style="1" customWidth="1"/>
    <col min="3" max="3" width="7.5703125" style="1" customWidth="1"/>
    <col min="4" max="4" width="7.140625" style="1" customWidth="1"/>
    <col min="5" max="5" width="7.5703125" style="1" customWidth="1"/>
    <col min="6" max="6" width="7.140625" style="1" customWidth="1"/>
    <col min="7" max="7" width="7.5703125" style="1" customWidth="1"/>
    <col min="8" max="8" width="7.140625" style="1" customWidth="1"/>
    <col min="9" max="9" width="7.5703125" style="1" customWidth="1"/>
    <col min="10" max="10" width="7.140625" style="1" customWidth="1"/>
    <col min="11" max="11" width="7.5703125" style="1" customWidth="1"/>
    <col min="12" max="12" width="7.140625" style="1" customWidth="1"/>
    <col min="13" max="13" width="7.5703125" style="1" customWidth="1"/>
    <col min="14" max="14" width="7.140625" style="1" customWidth="1"/>
    <col min="15" max="15" width="7.5703125" style="1" customWidth="1"/>
    <col min="16" max="16384" width="9.140625" style="1"/>
  </cols>
  <sheetData>
    <row r="1" spans="1:15" ht="15.75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ht="12.75" customHeight="1" x14ac:dyDescent="0.25">
      <c r="A3" s="56" t="s">
        <v>53</v>
      </c>
      <c r="B3" s="58" t="s">
        <v>0</v>
      </c>
      <c r="C3" s="59"/>
      <c r="D3" s="58" t="s">
        <v>1</v>
      </c>
      <c r="E3" s="59"/>
      <c r="F3" s="60" t="s">
        <v>61</v>
      </c>
      <c r="G3" s="61"/>
      <c r="H3" s="58" t="s">
        <v>2</v>
      </c>
      <c r="I3" s="59"/>
      <c r="J3" s="60" t="s">
        <v>62</v>
      </c>
      <c r="K3" s="61"/>
      <c r="L3" s="58" t="s">
        <v>3</v>
      </c>
      <c r="M3" s="59"/>
      <c r="N3" s="58" t="s">
        <v>4</v>
      </c>
      <c r="O3" s="59"/>
    </row>
    <row r="4" spans="1:15" ht="38.25" x14ac:dyDescent="0.25">
      <c r="A4" s="57"/>
      <c r="B4" s="25" t="s">
        <v>58</v>
      </c>
      <c r="C4" s="25" t="s">
        <v>59</v>
      </c>
      <c r="D4" s="25" t="s">
        <v>58</v>
      </c>
      <c r="E4" s="25" t="s">
        <v>59</v>
      </c>
      <c r="F4" s="25" t="s">
        <v>58</v>
      </c>
      <c r="G4" s="25" t="s">
        <v>59</v>
      </c>
      <c r="H4" s="25" t="s">
        <v>58</v>
      </c>
      <c r="I4" s="25" t="s">
        <v>59</v>
      </c>
      <c r="J4" s="25" t="s">
        <v>58</v>
      </c>
      <c r="K4" s="25" t="s">
        <v>59</v>
      </c>
      <c r="L4" s="25" t="s">
        <v>58</v>
      </c>
      <c r="M4" s="25" t="s">
        <v>59</v>
      </c>
      <c r="N4" s="25" t="s">
        <v>58</v>
      </c>
      <c r="O4" s="25" t="s">
        <v>59</v>
      </c>
    </row>
    <row r="5" spans="1:15" ht="75.75" customHeight="1" x14ac:dyDescent="0.25">
      <c r="A5" s="28" t="s">
        <v>56</v>
      </c>
      <c r="B5" s="38">
        <v>18</v>
      </c>
      <c r="C5" s="38">
        <v>315</v>
      </c>
      <c r="D5" s="38">
        <v>4</v>
      </c>
      <c r="E5" s="38">
        <v>29</v>
      </c>
      <c r="F5" s="38">
        <v>2</v>
      </c>
      <c r="G5" s="38">
        <v>78</v>
      </c>
      <c r="H5" s="38">
        <v>4</v>
      </c>
      <c r="I5" s="38">
        <v>18</v>
      </c>
      <c r="J5" s="38"/>
      <c r="K5" s="38"/>
      <c r="L5" s="38">
        <v>6</v>
      </c>
      <c r="M5" s="38">
        <v>126</v>
      </c>
      <c r="N5" s="38"/>
      <c r="O5" s="38"/>
    </row>
    <row r="6" spans="1:15" ht="38.25" customHeight="1" x14ac:dyDescent="0.25">
      <c r="A6" s="28" t="s">
        <v>57</v>
      </c>
      <c r="B6" s="38">
        <v>3</v>
      </c>
      <c r="C6" s="38">
        <v>40</v>
      </c>
      <c r="D6" s="38">
        <v>1</v>
      </c>
      <c r="E6" s="43">
        <v>38</v>
      </c>
      <c r="F6" s="38">
        <v>1</v>
      </c>
      <c r="G6" s="43">
        <v>3</v>
      </c>
      <c r="H6" s="38">
        <v>2</v>
      </c>
      <c r="I6" s="38">
        <v>5</v>
      </c>
      <c r="J6" s="38">
        <v>3</v>
      </c>
      <c r="K6" s="43">
        <v>97</v>
      </c>
      <c r="L6" s="38">
        <v>6</v>
      </c>
      <c r="M6" s="38">
        <v>45</v>
      </c>
      <c r="N6" s="38">
        <v>1</v>
      </c>
      <c r="O6" s="38">
        <v>1</v>
      </c>
    </row>
    <row r="7" spans="1:15" x14ac:dyDescent="0.25">
      <c r="A7" s="27" t="s">
        <v>54</v>
      </c>
      <c r="B7" s="26">
        <f>B5+B6</f>
        <v>21</v>
      </c>
      <c r="C7" s="37">
        <v>315</v>
      </c>
      <c r="D7" s="26">
        <f>D5+D6</f>
        <v>5</v>
      </c>
      <c r="E7" s="37">
        <v>50</v>
      </c>
      <c r="F7" s="26">
        <f>F5+F6</f>
        <v>3</v>
      </c>
      <c r="G7" s="37">
        <v>78</v>
      </c>
      <c r="H7" s="26">
        <f>H5+H6</f>
        <v>6</v>
      </c>
      <c r="I7" s="37">
        <v>23</v>
      </c>
      <c r="J7" s="26">
        <f>J5+J6</f>
        <v>3</v>
      </c>
      <c r="K7" s="37">
        <v>97</v>
      </c>
      <c r="L7" s="26">
        <f>L5+L6</f>
        <v>12</v>
      </c>
      <c r="M7" s="37">
        <v>126</v>
      </c>
      <c r="N7" s="26">
        <f>N5+N6</f>
        <v>1</v>
      </c>
      <c r="O7" s="37">
        <v>1</v>
      </c>
    </row>
    <row r="8" spans="1:15" ht="38.25" customHeight="1" x14ac:dyDescent="0.25">
      <c r="A8" s="29" t="s">
        <v>60</v>
      </c>
      <c r="B8" s="35" t="s">
        <v>55</v>
      </c>
      <c r="C8" s="35" t="s">
        <v>55</v>
      </c>
      <c r="D8" s="53">
        <v>41</v>
      </c>
      <c r="E8" s="54"/>
      <c r="F8" s="54"/>
      <c r="G8" s="55"/>
      <c r="H8" s="45">
        <v>123</v>
      </c>
      <c r="I8" s="45"/>
      <c r="J8" s="45"/>
      <c r="K8" s="45"/>
      <c r="L8" s="45"/>
      <c r="M8" s="45"/>
      <c r="N8" s="45"/>
      <c r="O8" s="45"/>
    </row>
    <row r="9" spans="1:15" ht="51" customHeight="1" x14ac:dyDescent="0.25">
      <c r="A9" s="4" t="s">
        <v>66</v>
      </c>
      <c r="B9" s="52">
        <v>315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63.75" x14ac:dyDescent="0.25">
      <c r="A10" s="4" t="s">
        <v>67</v>
      </c>
      <c r="B10" s="52">
        <v>315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</sheetData>
  <sheetProtection selectLockedCells="1"/>
  <mergeCells count="13">
    <mergeCell ref="B9:O9"/>
    <mergeCell ref="A1:O1"/>
    <mergeCell ref="B10:O10"/>
    <mergeCell ref="A3:A4"/>
    <mergeCell ref="B3:C3"/>
    <mergeCell ref="D3:E3"/>
    <mergeCell ref="F3:G3"/>
    <mergeCell ref="H3:I3"/>
    <mergeCell ref="J3:K3"/>
    <mergeCell ref="L3:M3"/>
    <mergeCell ref="N3:O3"/>
    <mergeCell ref="D8:G8"/>
    <mergeCell ref="H8:O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showWhiteSpace="0" view="pageLayout" workbookViewId="0">
      <selection activeCell="C7" sqref="C7"/>
    </sheetView>
  </sheetViews>
  <sheetFormatPr defaultRowHeight="15" x14ac:dyDescent="0.25"/>
  <cols>
    <col min="1" max="1" width="3.85546875" style="1" customWidth="1"/>
    <col min="2" max="2" width="26.85546875" style="1" customWidth="1"/>
    <col min="3" max="3" width="41.140625" style="1" customWidth="1"/>
    <col min="4" max="4" width="11.5703125" style="1" customWidth="1"/>
    <col min="5" max="5" width="25.85546875" style="1" customWidth="1"/>
    <col min="6" max="7" width="10.5703125" style="1" customWidth="1"/>
    <col min="8" max="16384" width="9.140625" style="1"/>
  </cols>
  <sheetData>
    <row r="1" spans="1:7" ht="15.75" x14ac:dyDescent="0.25">
      <c r="A1" s="44" t="s">
        <v>42</v>
      </c>
      <c r="B1" s="44"/>
      <c r="C1" s="44"/>
      <c r="D1" s="44"/>
      <c r="E1" s="44"/>
      <c r="F1" s="44"/>
      <c r="G1" s="44"/>
    </row>
    <row r="3" spans="1:7" ht="40.5" customHeight="1" x14ac:dyDescent="0.25">
      <c r="A3" s="5" t="s">
        <v>5</v>
      </c>
      <c r="B3" s="5" t="s">
        <v>40</v>
      </c>
      <c r="C3" s="5" t="s">
        <v>6</v>
      </c>
      <c r="D3" s="5" t="s">
        <v>7</v>
      </c>
      <c r="E3" s="5" t="s">
        <v>9</v>
      </c>
      <c r="F3" s="5" t="s">
        <v>10</v>
      </c>
      <c r="G3" s="5" t="s">
        <v>11</v>
      </c>
    </row>
    <row r="4" spans="1:7" x14ac:dyDescent="0.25">
      <c r="A4" s="2">
        <f>IF(OR(B4&lt;&gt;0, C4&lt;&gt;0, D4&lt;&gt;0, E4&lt;&gt;0, F4&lt;&gt;0, G4&lt;&gt;0), 1, "")</f>
        <v>1</v>
      </c>
      <c r="B4" s="24" t="s">
        <v>39</v>
      </c>
      <c r="C4" s="62" t="s">
        <v>41</v>
      </c>
      <c r="D4" s="62"/>
      <c r="E4" s="39"/>
      <c r="F4" s="40"/>
      <c r="G4" s="40"/>
    </row>
    <row r="5" spans="1:7" x14ac:dyDescent="0.25">
      <c r="A5" s="6" t="str">
        <f>IF(OR(B5&lt;&gt;0, C5&lt;&gt;0, D5&lt;&gt;0, E5&lt;&gt;0, F5&lt;&gt;0, G5&lt;&gt;0), 2, "")</f>
        <v/>
      </c>
      <c r="B5" s="7"/>
      <c r="C5" s="7"/>
      <c r="D5" s="9"/>
      <c r="E5" s="7"/>
      <c r="F5" s="9"/>
      <c r="G5" s="9"/>
    </row>
    <row r="6" spans="1:7" x14ac:dyDescent="0.25">
      <c r="A6" s="6" t="str">
        <f>IF(OR(B6&lt;&gt;0, C6&lt;&gt;0, D6&lt;&gt;0, E6&lt;&gt;0, F6&lt;&gt;0, G6&lt;&gt;0), 3, "")</f>
        <v/>
      </c>
      <c r="B6" s="7"/>
      <c r="C6" s="7"/>
      <c r="D6" s="9"/>
      <c r="E6" s="7"/>
      <c r="F6" s="9"/>
      <c r="G6" s="9"/>
    </row>
    <row r="7" spans="1:7" x14ac:dyDescent="0.25">
      <c r="A7" s="6" t="str">
        <f>IF(OR(B7&lt;&gt;0, C7&lt;&gt;0, D7&lt;&gt;0, E7&lt;&gt;0, F7&lt;&gt;0, G7&lt;&gt;0), 4, "")</f>
        <v/>
      </c>
      <c r="B7" s="7"/>
      <c r="C7" s="7"/>
      <c r="D7" s="9"/>
      <c r="E7" s="7"/>
      <c r="F7" s="9"/>
      <c r="G7" s="9"/>
    </row>
    <row r="8" spans="1:7" x14ac:dyDescent="0.25">
      <c r="A8" s="6" t="str">
        <f>IF(OR(B8&lt;&gt;0, C8&lt;&gt;0, D8&lt;&gt;0, E8&lt;&gt;0, F8&lt;&gt;0, G8&lt;&gt;0), 5, "")</f>
        <v/>
      </c>
      <c r="B8" s="7"/>
      <c r="C8" s="7"/>
      <c r="D8" s="8"/>
      <c r="E8" s="7"/>
      <c r="F8" s="9"/>
      <c r="G8" s="9"/>
    </row>
    <row r="9" spans="1:7" x14ac:dyDescent="0.25">
      <c r="A9" s="6" t="str">
        <f>IF(OR(B9&lt;&gt;0, C9&lt;&gt;0, D9&lt;&gt;0, E9&lt;&gt;0, F9&lt;&gt;0, G9&lt;&gt;0), 6, "")</f>
        <v/>
      </c>
      <c r="B9" s="7"/>
      <c r="C9" s="7"/>
      <c r="D9" s="9"/>
      <c r="E9" s="7"/>
      <c r="F9" s="9"/>
      <c r="G9" s="9"/>
    </row>
    <row r="10" spans="1:7" x14ac:dyDescent="0.25">
      <c r="A10" s="6" t="str">
        <f>IF(OR(B10&lt;&gt;0, C10&lt;&gt;0, D10&lt;&gt;0, E10&lt;&gt;0, F10&lt;&gt;0, G10&lt;&gt;0), 7, "")</f>
        <v/>
      </c>
      <c r="B10" s="7"/>
      <c r="C10" s="7"/>
      <c r="D10" s="9"/>
      <c r="E10" s="7"/>
      <c r="F10" s="9"/>
      <c r="G10" s="9"/>
    </row>
    <row r="11" spans="1:7" x14ac:dyDescent="0.25">
      <c r="A11" s="6" t="str">
        <f>IF(OR(B11&lt;&gt;0, C11&lt;&gt;0, D11&lt;&gt;0, E11&lt;&gt;0, F11&lt;&gt;0, G11&lt;&gt;0), 8, "")</f>
        <v/>
      </c>
      <c r="B11" s="7"/>
      <c r="C11" s="7"/>
      <c r="D11" s="9"/>
      <c r="E11" s="7"/>
      <c r="F11" s="9"/>
      <c r="G11" s="9"/>
    </row>
    <row r="12" spans="1:7" x14ac:dyDescent="0.25">
      <c r="A12" s="6" t="str">
        <f>IF(OR(B12&lt;&gt;0, C12&lt;&gt;0, D12&lt;&gt;0, E12&lt;&gt;0, F12&lt;&gt;0, G12&lt;&gt;0), 9, "")</f>
        <v/>
      </c>
      <c r="B12" s="7"/>
      <c r="C12" s="7"/>
      <c r="D12" s="9"/>
      <c r="E12" s="7"/>
      <c r="F12" s="9"/>
      <c r="G12" s="9"/>
    </row>
    <row r="13" spans="1:7" x14ac:dyDescent="0.25">
      <c r="A13" s="6" t="str">
        <f>IF(OR(B13&lt;&gt;0, C13&lt;&gt;0, D13&lt;&gt;0, E13&lt;&gt;0, F13&lt;&gt;0, G13&lt;&gt;0), 10, "")</f>
        <v/>
      </c>
      <c r="B13" s="7"/>
      <c r="C13" s="7"/>
      <c r="D13" s="9"/>
      <c r="E13" s="7"/>
      <c r="F13" s="9"/>
      <c r="G13" s="9"/>
    </row>
    <row r="14" spans="1:7" x14ac:dyDescent="0.25">
      <c r="A14" s="6" t="str">
        <f>IF(OR(B14&lt;&gt;0, C14&lt;&gt;0, D14&lt;&gt;0, E14&lt;&gt;0, F14&lt;&gt;0, G14&lt;&gt;0), 11, "")</f>
        <v/>
      </c>
      <c r="B14" s="7"/>
      <c r="C14" s="7"/>
      <c r="D14" s="9"/>
      <c r="E14" s="7"/>
      <c r="F14" s="9"/>
      <c r="G14" s="9"/>
    </row>
    <row r="15" spans="1:7" x14ac:dyDescent="0.25">
      <c r="A15" s="6" t="str">
        <f>IF(OR(B15&lt;&gt;0, C15&lt;&gt;0, D15&lt;&gt;0, E15&lt;&gt;0, F15&lt;&gt;0, G15&lt;&gt;0), 12, "")</f>
        <v/>
      </c>
      <c r="B15" s="7"/>
      <c r="C15" s="7"/>
      <c r="D15" s="9"/>
      <c r="E15" s="7"/>
      <c r="F15" s="9"/>
      <c r="G15" s="9"/>
    </row>
    <row r="16" spans="1:7" x14ac:dyDescent="0.25">
      <c r="A16" s="6" t="str">
        <f>IF(OR(B16&lt;&gt;0, C16&lt;&gt;0, D16&lt;&gt;0, E16&lt;&gt;0, F16&lt;&gt;0, G16&lt;&gt;0), 13, "")</f>
        <v/>
      </c>
      <c r="B16" s="7"/>
      <c r="C16" s="7"/>
      <c r="D16" s="9"/>
      <c r="E16" s="7"/>
      <c r="F16" s="9"/>
      <c r="G16" s="9"/>
    </row>
    <row r="17" spans="1:7" x14ac:dyDescent="0.25">
      <c r="A17" s="6" t="str">
        <f>IF(OR(B17&lt;&gt;0, C17&lt;&gt;0, D17&lt;&gt;0, E17&lt;&gt;0, F17&lt;&gt;0, G17&lt;&gt;0), 14, "")</f>
        <v/>
      </c>
      <c r="B17" s="7"/>
      <c r="C17" s="7"/>
      <c r="D17" s="9"/>
      <c r="E17" s="7"/>
      <c r="F17" s="9"/>
      <c r="G17" s="9"/>
    </row>
    <row r="18" spans="1:7" x14ac:dyDescent="0.25">
      <c r="A18" s="6" t="str">
        <f>IF(OR(B18&lt;&gt;0, C18&lt;&gt;0, D18&lt;&gt;0, E18&lt;&gt;0, F18&lt;&gt;0, G18&lt;&gt;0), 15, "")</f>
        <v/>
      </c>
      <c r="B18" s="7"/>
      <c r="C18" s="7"/>
      <c r="D18" s="9"/>
      <c r="E18" s="7"/>
      <c r="F18" s="9"/>
      <c r="G18" s="9"/>
    </row>
    <row r="19" spans="1:7" x14ac:dyDescent="0.25">
      <c r="A19" s="6" t="str">
        <f>IF(OR(B19&lt;&gt;0, C19&lt;&gt;0, D19&lt;&gt;0, E19&lt;&gt;0, F19&lt;&gt;0, G19&lt;&gt;0), 16, "")</f>
        <v/>
      </c>
      <c r="B19" s="7"/>
      <c r="C19" s="7"/>
      <c r="D19" s="9"/>
      <c r="E19" s="7"/>
      <c r="F19" s="9"/>
      <c r="G19" s="9"/>
    </row>
    <row r="20" spans="1:7" x14ac:dyDescent="0.25">
      <c r="A20" s="6" t="str">
        <f>IF(OR(B20&lt;&gt;0, C20&lt;&gt;0, D20&lt;&gt;0, E20&lt;&gt;0, F20&lt;&gt;0, G20&lt;&gt;0), 17, "")</f>
        <v/>
      </c>
      <c r="B20" s="7"/>
      <c r="C20" s="7"/>
      <c r="D20" s="9"/>
      <c r="E20" s="7"/>
      <c r="F20" s="9"/>
      <c r="G20" s="9"/>
    </row>
    <row r="21" spans="1:7" x14ac:dyDescent="0.25">
      <c r="A21" s="6" t="str">
        <f>IF(OR(B21&lt;&gt;0, C21&lt;&gt;0, D21&lt;&gt;0, E21&lt;&gt;0, F21&lt;&gt;0, G21&lt;&gt;0), 18, "")</f>
        <v/>
      </c>
      <c r="B21" s="7"/>
      <c r="C21" s="7"/>
      <c r="D21" s="9"/>
      <c r="E21" s="7"/>
      <c r="F21" s="9"/>
      <c r="G21" s="9"/>
    </row>
    <row r="22" spans="1:7" x14ac:dyDescent="0.25">
      <c r="A22" s="6" t="str">
        <f>IF(OR(B22&lt;&gt;0, C22&lt;&gt;0, D22&lt;&gt;0, E22&lt;&gt;0, F22&lt;&gt;0, G22&lt;&gt;0), 19, "")</f>
        <v/>
      </c>
      <c r="B22" s="7"/>
      <c r="C22" s="7"/>
      <c r="D22" s="9"/>
      <c r="E22" s="7"/>
      <c r="F22" s="9"/>
      <c r="G22" s="9"/>
    </row>
    <row r="23" spans="1:7" x14ac:dyDescent="0.25">
      <c r="A23" s="6" t="str">
        <f>IF(OR(B23&lt;&gt;0, C23&lt;&gt;0, D23&lt;&gt;0, E23&lt;&gt;0, F23&lt;&gt;0, G23&lt;&gt;0), 20, "")</f>
        <v/>
      </c>
      <c r="B23" s="7"/>
      <c r="C23" s="7"/>
      <c r="D23" s="9"/>
      <c r="E23" s="7"/>
      <c r="F23" s="9"/>
      <c r="G23" s="9"/>
    </row>
    <row r="24" spans="1:7" x14ac:dyDescent="0.25">
      <c r="A24" s="6" t="str">
        <f>IF(OR(B24&lt;&gt;0, C24&lt;&gt;0, D24&lt;&gt;0, E24&lt;&gt;0, F24&lt;&gt;0, G24&lt;&gt;0), 21, "")</f>
        <v/>
      </c>
      <c r="B24" s="7"/>
      <c r="C24" s="7"/>
      <c r="D24" s="9"/>
      <c r="E24" s="7"/>
      <c r="F24" s="9"/>
      <c r="G24" s="9"/>
    </row>
    <row r="25" spans="1:7" x14ac:dyDescent="0.25">
      <c r="A25" s="6" t="str">
        <f>IF(OR(B25&lt;&gt;0, C25&lt;&gt;0, D25&lt;&gt;0, E25&lt;&gt;0, F25&lt;&gt;0, G25&lt;&gt;0), 22, "")</f>
        <v/>
      </c>
      <c r="B25" s="7"/>
      <c r="C25" s="7"/>
      <c r="D25" s="9"/>
      <c r="E25" s="7"/>
      <c r="F25" s="9"/>
      <c r="G25" s="9"/>
    </row>
    <row r="26" spans="1:7" x14ac:dyDescent="0.25">
      <c r="A26" s="6" t="str">
        <f>IF(OR(B26&lt;&gt;0, C26&lt;&gt;0, D26&lt;&gt;0, E26&lt;&gt;0, F26&lt;&gt;0, G26&lt;&gt;0), 23, "")</f>
        <v/>
      </c>
      <c r="B26" s="7"/>
      <c r="C26" s="7"/>
      <c r="D26" s="9"/>
      <c r="E26" s="7"/>
      <c r="F26" s="9"/>
      <c r="G26" s="9"/>
    </row>
    <row r="27" spans="1:7" x14ac:dyDescent="0.25">
      <c r="A27" s="6" t="str">
        <f>IF(OR(B27&lt;&gt;0, C27&lt;&gt;0, D27&lt;&gt;0, E27&lt;&gt;0, F27&lt;&gt;0, G27&lt;&gt;0), 24, "")</f>
        <v/>
      </c>
      <c r="B27" s="7"/>
      <c r="C27" s="7"/>
      <c r="D27" s="9"/>
      <c r="E27" s="7"/>
      <c r="F27" s="9"/>
      <c r="G27" s="9"/>
    </row>
    <row r="28" spans="1:7" x14ac:dyDescent="0.25">
      <c r="A28" s="6" t="str">
        <f>IF(OR(B28&lt;&gt;0, C28&lt;&gt;0, D28&lt;&gt;0, E28&lt;&gt;0, F28&lt;&gt;0, G28&lt;&gt;0), 25, "")</f>
        <v/>
      </c>
      <c r="B28" s="7"/>
      <c r="C28" s="7"/>
      <c r="D28" s="9"/>
      <c r="E28" s="7"/>
      <c r="F28" s="9"/>
      <c r="G28" s="9"/>
    </row>
    <row r="29" spans="1:7" ht="12.75" customHeight="1" x14ac:dyDescent="0.25"/>
    <row r="30" spans="1:7" ht="12.75" customHeight="1" x14ac:dyDescent="0.25"/>
    <row r="31" spans="1:7" ht="12.75" customHeight="1" x14ac:dyDescent="0.25"/>
  </sheetData>
  <sheetProtection password="CC43" sheet="1" objects="1" scenarios="1" selectLockedCells="1"/>
  <mergeCells count="2">
    <mergeCell ref="A1:G1"/>
    <mergeCell ref="C4:D4"/>
  </mergeCells>
  <conditionalFormatting sqref="A4:A28">
    <cfRule type="cellIs" dxfId="22" priority="2" operator="between">
      <formula>0</formula>
      <formula>25</formula>
    </cfRule>
  </conditionalFormatting>
  <conditionalFormatting sqref="B5:G28 B4:C4 E4:G4">
    <cfRule type="cellIs" dxfId="21" priority="1" operator="greaterThan">
      <formula>0</formula>
    </cfRule>
  </conditionalFormatting>
  <dataValidations count="4">
    <dataValidation type="date" allowBlank="1" showInputMessage="1" showErrorMessage="1" sqref="D5:D28">
      <formula1>43252</formula1>
      <formula2>43616</formula2>
    </dataValidation>
    <dataValidation type="whole" allowBlank="1" showInputMessage="1" showErrorMessage="1" sqref="G4:G28">
      <formula1>0</formula1>
      <formula2>1000</formula2>
    </dataValidation>
    <dataValidation type="whole" allowBlank="1" showInputMessage="1" showErrorMessage="1" sqref="F4:F28">
      <formula1>0</formula1>
      <formula2>2000</formula2>
    </dataValidation>
    <dataValidation type="whole" allowBlank="1" showInputMessage="1" showErrorMessage="1" sqref="E4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WhiteSpace="0" view="pageLayout" workbookViewId="0">
      <selection activeCell="C7" sqref="C7"/>
    </sheetView>
  </sheetViews>
  <sheetFormatPr defaultRowHeight="12.75" x14ac:dyDescent="0.2"/>
  <cols>
    <col min="1" max="1" width="3.85546875" style="10" customWidth="1"/>
    <col min="2" max="2" width="29.28515625" style="10" customWidth="1"/>
    <col min="3" max="3" width="13.85546875" style="10" customWidth="1"/>
    <col min="4" max="4" width="10.7109375" style="10" customWidth="1"/>
    <col min="5" max="5" width="17.42578125" style="10" customWidth="1"/>
    <col min="6" max="6" width="14.85546875" style="10" customWidth="1"/>
    <col min="7" max="7" width="21.5703125" style="10" customWidth="1"/>
    <col min="8" max="8" width="10.5703125" style="10" customWidth="1"/>
    <col min="9" max="9" width="8.5703125" style="10" customWidth="1"/>
    <col min="10" max="16384" width="9.140625" style="10"/>
  </cols>
  <sheetData>
    <row r="1" spans="1:9" ht="15.75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</row>
    <row r="2" spans="1:9" ht="1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5.5" x14ac:dyDescent="0.2">
      <c r="A3" s="5" t="s">
        <v>5</v>
      </c>
      <c r="B3" s="5" t="s">
        <v>6</v>
      </c>
      <c r="C3" s="5" t="s">
        <v>12</v>
      </c>
      <c r="D3" s="5" t="s">
        <v>16</v>
      </c>
      <c r="E3" s="5" t="s">
        <v>9</v>
      </c>
      <c r="F3" s="5" t="s">
        <v>13</v>
      </c>
      <c r="G3" s="5" t="s">
        <v>14</v>
      </c>
      <c r="H3" s="5" t="s">
        <v>8</v>
      </c>
      <c r="I3" s="5" t="s">
        <v>15</v>
      </c>
    </row>
    <row r="4" spans="1:9" x14ac:dyDescent="0.2">
      <c r="A4" s="6" t="str">
        <f>IF(OR(B4&lt;&gt;0, C4&lt;&gt;0, D4&lt;&gt;0, E4&lt;&gt;0, F4&lt;&gt;0, I4&lt;&gt;0), 1, "")</f>
        <v/>
      </c>
      <c r="B4" s="7"/>
      <c r="C4" s="7"/>
      <c r="D4" s="8"/>
      <c r="E4" s="7"/>
      <c r="F4" s="7"/>
      <c r="G4" s="7"/>
      <c r="H4" s="9"/>
      <c r="I4" s="9"/>
    </row>
    <row r="5" spans="1:9" x14ac:dyDescent="0.2">
      <c r="A5" s="6" t="str">
        <f>IF(OR(B5&lt;&gt;0, C5&lt;&gt;0, D5&lt;&gt;0, E5&lt;&gt;0, F5&lt;&gt;0, I5&lt;&gt;0), 2, "")</f>
        <v/>
      </c>
      <c r="B5" s="7"/>
      <c r="C5" s="7"/>
      <c r="D5" s="9"/>
      <c r="E5" s="7"/>
      <c r="F5" s="7"/>
      <c r="G5" s="7"/>
      <c r="H5" s="9"/>
      <c r="I5" s="9"/>
    </row>
    <row r="6" spans="1:9" x14ac:dyDescent="0.2">
      <c r="A6" s="6" t="str">
        <f>IF(OR(B6&lt;&gt;0, C6&lt;&gt;0, D6&lt;&gt;0, E6&lt;&gt;0, F6&lt;&gt;0, I6&lt;&gt;0), 3, "")</f>
        <v/>
      </c>
      <c r="B6" s="7"/>
      <c r="C6" s="7"/>
      <c r="D6" s="9"/>
      <c r="E6" s="7"/>
      <c r="F6" s="7"/>
      <c r="G6" s="7"/>
      <c r="H6" s="9"/>
      <c r="I6" s="9"/>
    </row>
    <row r="7" spans="1:9" x14ac:dyDescent="0.2">
      <c r="A7" s="6" t="str">
        <f>IF(OR(B7&lt;&gt;0, C7&lt;&gt;0, D7&lt;&gt;0, E7&lt;&gt;0, F7&lt;&gt;0, I7&lt;&gt;0), 4, "")</f>
        <v/>
      </c>
      <c r="B7" s="7"/>
      <c r="C7" s="7"/>
      <c r="D7" s="9"/>
      <c r="E7" s="7"/>
      <c r="F7" s="7"/>
      <c r="G7" s="7"/>
      <c r="H7" s="9"/>
      <c r="I7" s="9"/>
    </row>
    <row r="8" spans="1:9" x14ac:dyDescent="0.2">
      <c r="A8" s="6" t="str">
        <f>IF(OR(B8&lt;&gt;0, C8&lt;&gt;0, D8&lt;&gt;0, E8&lt;&gt;0, F8&lt;&gt;0, I8&lt;&gt;0), 5, "")</f>
        <v/>
      </c>
      <c r="B8" s="7"/>
      <c r="C8" s="7"/>
      <c r="D8" s="8"/>
      <c r="E8" s="7"/>
      <c r="F8" s="7"/>
      <c r="G8" s="7"/>
      <c r="H8" s="9"/>
      <c r="I8" s="9"/>
    </row>
    <row r="9" spans="1:9" x14ac:dyDescent="0.2">
      <c r="A9" s="6" t="str">
        <f>IF(OR(B9&lt;&gt;0, C9&lt;&gt;0, D9&lt;&gt;0, E9&lt;&gt;0, F9&lt;&gt;0, I9&lt;&gt;0), 6, "")</f>
        <v/>
      </c>
      <c r="B9" s="7"/>
      <c r="C9" s="7"/>
      <c r="D9" s="9"/>
      <c r="E9" s="7"/>
      <c r="F9" s="7"/>
      <c r="G9" s="7"/>
      <c r="H9" s="9"/>
      <c r="I9" s="9"/>
    </row>
    <row r="10" spans="1:9" x14ac:dyDescent="0.2">
      <c r="A10" s="6" t="str">
        <f>IF(OR(B10&lt;&gt;0, C10&lt;&gt;0, D10&lt;&gt;0, E10&lt;&gt;0, F10&lt;&gt;0, I10&lt;&gt;0), 7, "")</f>
        <v/>
      </c>
      <c r="B10" s="7"/>
      <c r="C10" s="7"/>
      <c r="D10" s="9"/>
      <c r="E10" s="7"/>
      <c r="F10" s="7"/>
      <c r="G10" s="7"/>
      <c r="H10" s="9"/>
      <c r="I10" s="9"/>
    </row>
    <row r="11" spans="1:9" x14ac:dyDescent="0.2">
      <c r="A11" s="6" t="str">
        <f>IF(OR(B11&lt;&gt;0, C11&lt;&gt;0, D11&lt;&gt;0, E11&lt;&gt;0, F11&lt;&gt;0, I11&lt;&gt;0), 8, "")</f>
        <v/>
      </c>
      <c r="B11" s="7"/>
      <c r="C11" s="7"/>
      <c r="D11" s="9"/>
      <c r="E11" s="7"/>
      <c r="F11" s="7"/>
      <c r="G11" s="7"/>
      <c r="H11" s="9"/>
      <c r="I11" s="9"/>
    </row>
    <row r="12" spans="1:9" x14ac:dyDescent="0.2">
      <c r="A12" s="6" t="str">
        <f>IF(OR(B12&lt;&gt;0, C12&lt;&gt;0, D12&lt;&gt;0, E12&lt;&gt;0, F12&lt;&gt;0, I12&lt;&gt;0), 9, "")</f>
        <v/>
      </c>
      <c r="B12" s="7"/>
      <c r="C12" s="7"/>
      <c r="D12" s="9"/>
      <c r="E12" s="7"/>
      <c r="F12" s="7"/>
      <c r="G12" s="7"/>
      <c r="H12" s="9"/>
      <c r="I12" s="9"/>
    </row>
    <row r="13" spans="1:9" x14ac:dyDescent="0.2">
      <c r="A13" s="6" t="str">
        <f>IF(OR(B13&lt;&gt;0, C13&lt;&gt;0, D13&lt;&gt;0, E13&lt;&gt;0, F13&lt;&gt;0, I13&lt;&gt;0), 10, "")</f>
        <v/>
      </c>
      <c r="B13" s="7"/>
      <c r="C13" s="7"/>
      <c r="D13" s="9"/>
      <c r="E13" s="7"/>
      <c r="F13" s="7"/>
      <c r="G13" s="7"/>
      <c r="H13" s="9"/>
      <c r="I13" s="9"/>
    </row>
    <row r="14" spans="1:9" x14ac:dyDescent="0.2">
      <c r="A14" s="6" t="str">
        <f>IF(OR(B14&lt;&gt;0, C14&lt;&gt;0, D14&lt;&gt;0, E14&lt;&gt;0, F14&lt;&gt;0, I14&lt;&gt;0), 11, "")</f>
        <v/>
      </c>
      <c r="B14" s="7"/>
      <c r="C14" s="7"/>
      <c r="D14" s="9"/>
      <c r="E14" s="7"/>
      <c r="F14" s="7"/>
      <c r="G14" s="7"/>
      <c r="H14" s="9"/>
      <c r="I14" s="9"/>
    </row>
    <row r="15" spans="1:9" x14ac:dyDescent="0.2">
      <c r="A15" s="6" t="str">
        <f>IF(OR(B15&lt;&gt;0, C15&lt;&gt;0, D15&lt;&gt;0, E15&lt;&gt;0, F15&lt;&gt;0, I15&lt;&gt;0), 12, "")</f>
        <v/>
      </c>
      <c r="B15" s="7"/>
      <c r="C15" s="7"/>
      <c r="D15" s="9"/>
      <c r="E15" s="7"/>
      <c r="F15" s="7"/>
      <c r="G15" s="7"/>
      <c r="H15" s="9"/>
      <c r="I15" s="9"/>
    </row>
    <row r="16" spans="1:9" x14ac:dyDescent="0.2">
      <c r="A16" s="6" t="str">
        <f>IF(OR(B16&lt;&gt;0, C16&lt;&gt;0, D16&lt;&gt;0, E16&lt;&gt;0, F16&lt;&gt;0, I16&lt;&gt;0), 13, "")</f>
        <v/>
      </c>
      <c r="B16" s="7"/>
      <c r="C16" s="7"/>
      <c r="D16" s="9"/>
      <c r="E16" s="7"/>
      <c r="F16" s="7"/>
      <c r="G16" s="7"/>
      <c r="H16" s="9"/>
      <c r="I16" s="9"/>
    </row>
    <row r="17" spans="1:9" x14ac:dyDescent="0.2">
      <c r="A17" s="6" t="str">
        <f>IF(OR(B17&lt;&gt;0, C17&lt;&gt;0, D17&lt;&gt;0, E17&lt;&gt;0, F17&lt;&gt;0, I17&lt;&gt;0), 14, "")</f>
        <v/>
      </c>
      <c r="B17" s="7"/>
      <c r="C17" s="7"/>
      <c r="D17" s="9"/>
      <c r="E17" s="7"/>
      <c r="F17" s="7"/>
      <c r="G17" s="7"/>
      <c r="H17" s="9"/>
      <c r="I17" s="9"/>
    </row>
    <row r="18" spans="1:9" x14ac:dyDescent="0.2">
      <c r="A18" s="6" t="str">
        <f>IF(OR(B18&lt;&gt;0, C18&lt;&gt;0, D18&lt;&gt;0, E18&lt;&gt;0, F18&lt;&gt;0, I18&lt;&gt;0), 15, "")</f>
        <v/>
      </c>
      <c r="B18" s="7"/>
      <c r="C18" s="7"/>
      <c r="D18" s="9"/>
      <c r="E18" s="7"/>
      <c r="F18" s="7"/>
      <c r="G18" s="7"/>
      <c r="H18" s="9"/>
      <c r="I18" s="9"/>
    </row>
    <row r="19" spans="1:9" x14ac:dyDescent="0.2">
      <c r="A19" s="6" t="str">
        <f>IF(OR(B19&lt;&gt;0, C19&lt;&gt;0, D19&lt;&gt;0, E19&lt;&gt;0, F19&lt;&gt;0, I19&lt;&gt;0), 16, "")</f>
        <v/>
      </c>
      <c r="B19" s="7"/>
      <c r="C19" s="7"/>
      <c r="D19" s="9"/>
      <c r="E19" s="7"/>
      <c r="F19" s="7"/>
      <c r="G19" s="7"/>
      <c r="H19" s="9"/>
      <c r="I19" s="9"/>
    </row>
    <row r="20" spans="1:9" x14ac:dyDescent="0.2">
      <c r="A20" s="6" t="str">
        <f>IF(OR(B20&lt;&gt;0, C20&lt;&gt;0, D20&lt;&gt;0, E20&lt;&gt;0, F20&lt;&gt;0, I20&lt;&gt;0), 17, "")</f>
        <v/>
      </c>
      <c r="B20" s="7"/>
      <c r="C20" s="7"/>
      <c r="D20" s="9"/>
      <c r="E20" s="7"/>
      <c r="F20" s="7"/>
      <c r="G20" s="7"/>
      <c r="H20" s="9"/>
      <c r="I20" s="9"/>
    </row>
    <row r="21" spans="1:9" x14ac:dyDescent="0.2">
      <c r="A21" s="6" t="str">
        <f>IF(OR(B21&lt;&gt;0, C21&lt;&gt;0, D21&lt;&gt;0, E21&lt;&gt;0, F21&lt;&gt;0, I21&lt;&gt;0), 18, "")</f>
        <v/>
      </c>
      <c r="B21" s="7"/>
      <c r="C21" s="7"/>
      <c r="D21" s="9"/>
      <c r="E21" s="7"/>
      <c r="F21" s="7"/>
      <c r="G21" s="7"/>
      <c r="H21" s="9"/>
      <c r="I21" s="9"/>
    </row>
    <row r="22" spans="1:9" x14ac:dyDescent="0.2">
      <c r="A22" s="6" t="str">
        <f>IF(OR(B22&lt;&gt;0, C22&lt;&gt;0, D22&lt;&gt;0, E22&lt;&gt;0, F22&lt;&gt;0, I22&lt;&gt;0), 19, "")</f>
        <v/>
      </c>
      <c r="B22" s="7"/>
      <c r="C22" s="7"/>
      <c r="D22" s="9"/>
      <c r="E22" s="7"/>
      <c r="F22" s="7"/>
      <c r="G22" s="7"/>
      <c r="H22" s="9"/>
      <c r="I22" s="9"/>
    </row>
    <row r="23" spans="1:9" x14ac:dyDescent="0.2">
      <c r="A23" s="6" t="str">
        <f>IF(OR(B23&lt;&gt;0, C23&lt;&gt;0, D23&lt;&gt;0, E23&lt;&gt;0, F23&lt;&gt;0, I23&lt;&gt;0), 20, "")</f>
        <v/>
      </c>
      <c r="B23" s="7"/>
      <c r="C23" s="7"/>
      <c r="D23" s="8"/>
      <c r="E23" s="7"/>
      <c r="F23" s="7"/>
      <c r="G23" s="7"/>
      <c r="H23" s="9"/>
      <c r="I23" s="9"/>
    </row>
    <row r="24" spans="1:9" x14ac:dyDescent="0.2">
      <c r="A24" s="11"/>
      <c r="B24" s="12"/>
      <c r="C24" s="12"/>
      <c r="D24" s="13"/>
      <c r="E24" s="12"/>
      <c r="F24" s="13"/>
      <c r="G24" s="13"/>
      <c r="H24" s="13"/>
      <c r="I24" s="13"/>
    </row>
    <row r="25" spans="1:9" x14ac:dyDescent="0.2">
      <c r="A25" s="11"/>
      <c r="B25" s="12"/>
      <c r="C25" s="12"/>
      <c r="D25" s="13"/>
      <c r="E25" s="12"/>
      <c r="F25" s="13"/>
      <c r="G25" s="13"/>
      <c r="H25" s="13"/>
      <c r="I25" s="13"/>
    </row>
    <row r="26" spans="1:9" x14ac:dyDescent="0.2">
      <c r="A26" s="11"/>
      <c r="B26" s="12"/>
      <c r="C26" s="12"/>
      <c r="D26" s="13"/>
      <c r="E26" s="12"/>
      <c r="F26" s="13"/>
      <c r="G26" s="13"/>
      <c r="H26" s="13"/>
      <c r="I26" s="13"/>
    </row>
    <row r="27" spans="1:9" x14ac:dyDescent="0.2">
      <c r="A27" s="11"/>
      <c r="B27" s="12"/>
      <c r="C27" s="12"/>
      <c r="D27" s="13"/>
      <c r="E27" s="12"/>
      <c r="F27" s="13"/>
      <c r="G27" s="13"/>
      <c r="H27" s="13"/>
      <c r="I27" s="13"/>
    </row>
    <row r="28" spans="1:9" x14ac:dyDescent="0.2">
      <c r="A28" s="11"/>
      <c r="B28" s="12"/>
      <c r="C28" s="12"/>
      <c r="D28" s="13"/>
      <c r="E28" s="12"/>
      <c r="F28" s="13"/>
      <c r="G28" s="13"/>
      <c r="H28" s="13"/>
      <c r="I28" s="13"/>
    </row>
  </sheetData>
  <sheetProtection password="CC43" sheet="1" objects="1" scenarios="1" selectLockedCells="1"/>
  <mergeCells count="1">
    <mergeCell ref="A1:I1"/>
  </mergeCells>
  <conditionalFormatting sqref="A4:A23">
    <cfRule type="cellIs" dxfId="20" priority="2" operator="between">
      <formula>0</formula>
      <formula>25</formula>
    </cfRule>
  </conditionalFormatting>
  <conditionalFormatting sqref="B4:I23">
    <cfRule type="cellIs" dxfId="19" priority="1" operator="greaterThan">
      <formula>0</formula>
    </cfRule>
  </conditionalFormatting>
  <dataValidations count="2">
    <dataValidation type="whole" allowBlank="1" showInputMessage="1" showErrorMessage="1" sqref="H4:H23">
      <formula1>0</formula1>
      <formula2>2000</formula2>
    </dataValidation>
    <dataValidation type="whole" allowBlank="1" showInputMessage="1" showErrorMessage="1" sqref="I4:I2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WhiteSpace="0" view="pageLayout" workbookViewId="0">
      <selection activeCell="C7" sqref="C7"/>
    </sheetView>
  </sheetViews>
  <sheetFormatPr defaultRowHeight="15" x14ac:dyDescent="0.25"/>
  <cols>
    <col min="1" max="1" width="3.85546875" style="1" customWidth="1"/>
    <col min="2" max="2" width="29.28515625" style="1" customWidth="1"/>
    <col min="3" max="3" width="13.85546875" style="1" customWidth="1"/>
    <col min="4" max="4" width="10.7109375" style="1" customWidth="1"/>
    <col min="5" max="5" width="17.42578125" style="1" customWidth="1"/>
    <col min="6" max="6" width="14.85546875" style="1" customWidth="1"/>
    <col min="7" max="7" width="21.5703125" style="1" customWidth="1"/>
    <col min="8" max="8" width="10.5703125" style="1" customWidth="1"/>
    <col min="9" max="9" width="8.5703125" style="1" customWidth="1"/>
    <col min="10" max="16384" width="9.140625" style="1"/>
  </cols>
  <sheetData>
    <row r="1" spans="1:9" ht="15.75" x14ac:dyDescent="0.25">
      <c r="A1" s="44" t="s">
        <v>46</v>
      </c>
      <c r="B1" s="44"/>
      <c r="C1" s="44"/>
      <c r="D1" s="44"/>
      <c r="E1" s="44"/>
      <c r="F1" s="44"/>
      <c r="G1" s="44"/>
      <c r="H1" s="44"/>
      <c r="I1" s="44"/>
    </row>
    <row r="3" spans="1:9" ht="25.5" x14ac:dyDescent="0.25">
      <c r="A3" s="5" t="s">
        <v>5</v>
      </c>
      <c r="B3" s="5" t="s">
        <v>6</v>
      </c>
      <c r="C3" s="5" t="s">
        <v>12</v>
      </c>
      <c r="D3" s="5" t="s">
        <v>16</v>
      </c>
      <c r="E3" s="5" t="s">
        <v>9</v>
      </c>
      <c r="F3" s="5" t="s">
        <v>13</v>
      </c>
      <c r="G3" s="5" t="s">
        <v>14</v>
      </c>
      <c r="H3" s="5" t="s">
        <v>8</v>
      </c>
      <c r="I3" s="5" t="s">
        <v>15</v>
      </c>
    </row>
    <row r="4" spans="1:9" x14ac:dyDescent="0.25">
      <c r="A4" s="6" t="str">
        <f>IF(OR(B4&lt;&gt;0, C4&lt;&gt;0, D4&lt;&gt;0, E4&lt;&gt;0, F4&lt;&gt;0, I4&lt;&gt;0), 1, "")</f>
        <v/>
      </c>
      <c r="B4" s="7"/>
      <c r="C4" s="7"/>
      <c r="D4" s="8"/>
      <c r="E4" s="7"/>
      <c r="F4" s="7"/>
      <c r="G4" s="7"/>
      <c r="H4" s="9"/>
      <c r="I4" s="9"/>
    </row>
    <row r="5" spans="1:9" x14ac:dyDescent="0.25">
      <c r="A5" s="6" t="str">
        <f>IF(OR(B5&lt;&gt;0, C5&lt;&gt;0, D5&lt;&gt;0, E5&lt;&gt;0, F5&lt;&gt;0, I5&lt;&gt;0), 2, "")</f>
        <v/>
      </c>
      <c r="B5" s="7"/>
      <c r="C5" s="7"/>
      <c r="D5" s="9"/>
      <c r="E5" s="7"/>
      <c r="F5" s="7"/>
      <c r="G5" s="7"/>
      <c r="H5" s="9"/>
      <c r="I5" s="9"/>
    </row>
    <row r="6" spans="1:9" x14ac:dyDescent="0.25">
      <c r="A6" s="6" t="str">
        <f>IF(OR(B6&lt;&gt;0, C6&lt;&gt;0, D6&lt;&gt;0, E6&lt;&gt;0, F6&lt;&gt;0, I6&lt;&gt;0), 3, "")</f>
        <v/>
      </c>
      <c r="B6" s="7"/>
      <c r="C6" s="7"/>
      <c r="D6" s="9"/>
      <c r="E6" s="7"/>
      <c r="F6" s="7"/>
      <c r="G6" s="7"/>
      <c r="H6" s="9"/>
      <c r="I6" s="9"/>
    </row>
    <row r="7" spans="1:9" x14ac:dyDescent="0.25">
      <c r="A7" s="6" t="str">
        <f>IF(OR(B7&lt;&gt;0, C7&lt;&gt;0, D7&lt;&gt;0, E7&lt;&gt;0, F7&lt;&gt;0, I7&lt;&gt;0), 4, "")</f>
        <v/>
      </c>
      <c r="B7" s="7"/>
      <c r="C7" s="7"/>
      <c r="D7" s="9"/>
      <c r="E7" s="7"/>
      <c r="F7" s="7"/>
      <c r="G7" s="7"/>
      <c r="H7" s="9"/>
      <c r="I7" s="9"/>
    </row>
    <row r="8" spans="1:9" x14ac:dyDescent="0.25">
      <c r="A8" s="6" t="str">
        <f>IF(OR(B8&lt;&gt;0, C8&lt;&gt;0, D8&lt;&gt;0, E8&lt;&gt;0, F8&lt;&gt;0, I8&lt;&gt;0), 5, "")</f>
        <v/>
      </c>
      <c r="B8" s="7"/>
      <c r="C8" s="7"/>
      <c r="D8" s="8"/>
      <c r="E8" s="7"/>
      <c r="F8" s="7"/>
      <c r="G8" s="7"/>
      <c r="H8" s="9"/>
      <c r="I8" s="9"/>
    </row>
    <row r="9" spans="1:9" x14ac:dyDescent="0.25">
      <c r="A9" s="6" t="str">
        <f>IF(OR(B9&lt;&gt;0, C9&lt;&gt;0, D9&lt;&gt;0, E9&lt;&gt;0, F9&lt;&gt;0, I9&lt;&gt;0), 6, "")</f>
        <v/>
      </c>
      <c r="B9" s="7"/>
      <c r="C9" s="7"/>
      <c r="D9" s="9"/>
      <c r="E9" s="7"/>
      <c r="F9" s="7"/>
      <c r="G9" s="7"/>
      <c r="H9" s="9"/>
      <c r="I9" s="9"/>
    </row>
    <row r="10" spans="1:9" x14ac:dyDescent="0.25">
      <c r="A10" s="6" t="str">
        <f>IF(OR(B10&lt;&gt;0, C10&lt;&gt;0, D10&lt;&gt;0, E10&lt;&gt;0, F10&lt;&gt;0, I10&lt;&gt;0), 7, "")</f>
        <v/>
      </c>
      <c r="B10" s="7"/>
      <c r="C10" s="7"/>
      <c r="D10" s="9"/>
      <c r="E10" s="7"/>
      <c r="F10" s="7"/>
      <c r="G10" s="7"/>
      <c r="H10" s="9"/>
      <c r="I10" s="9"/>
    </row>
    <row r="11" spans="1:9" x14ac:dyDescent="0.25">
      <c r="A11" s="6" t="str">
        <f>IF(OR(B11&lt;&gt;0, C11&lt;&gt;0, D11&lt;&gt;0, E11&lt;&gt;0, F11&lt;&gt;0, I11&lt;&gt;0), 8, "")</f>
        <v/>
      </c>
      <c r="B11" s="7"/>
      <c r="C11" s="7"/>
      <c r="D11" s="9"/>
      <c r="E11" s="7"/>
      <c r="F11" s="7"/>
      <c r="G11" s="7"/>
      <c r="H11" s="9"/>
      <c r="I11" s="9"/>
    </row>
    <row r="12" spans="1:9" x14ac:dyDescent="0.25">
      <c r="A12" s="6" t="str">
        <f>IF(OR(B12&lt;&gt;0, C12&lt;&gt;0, D12&lt;&gt;0, E12&lt;&gt;0, F12&lt;&gt;0, I12&lt;&gt;0), 9, "")</f>
        <v/>
      </c>
      <c r="B12" s="7"/>
      <c r="C12" s="7"/>
      <c r="D12" s="9"/>
      <c r="E12" s="7"/>
      <c r="F12" s="7"/>
      <c r="G12" s="7"/>
      <c r="H12" s="9"/>
      <c r="I12" s="9"/>
    </row>
    <row r="13" spans="1:9" x14ac:dyDescent="0.25">
      <c r="A13" s="6" t="str">
        <f>IF(OR(B13&lt;&gt;0, C13&lt;&gt;0, D13&lt;&gt;0, E13&lt;&gt;0, F13&lt;&gt;0, I13&lt;&gt;0), 10, "")</f>
        <v/>
      </c>
      <c r="B13" s="7"/>
      <c r="C13" s="7"/>
      <c r="D13" s="9"/>
      <c r="E13" s="7"/>
      <c r="F13" s="7"/>
      <c r="G13" s="7"/>
      <c r="H13" s="9"/>
      <c r="I13" s="9"/>
    </row>
    <row r="14" spans="1:9" x14ac:dyDescent="0.25">
      <c r="A14" s="6" t="str">
        <f>IF(OR(B14&lt;&gt;0, C14&lt;&gt;0, D14&lt;&gt;0, E14&lt;&gt;0, F14&lt;&gt;0, I14&lt;&gt;0), 11, "")</f>
        <v/>
      </c>
      <c r="B14" s="7"/>
      <c r="C14" s="7"/>
      <c r="D14" s="9"/>
      <c r="E14" s="7"/>
      <c r="F14" s="7"/>
      <c r="G14" s="7"/>
      <c r="H14" s="9"/>
      <c r="I14" s="9"/>
    </row>
    <row r="15" spans="1:9" x14ac:dyDescent="0.25">
      <c r="A15" s="6" t="str">
        <f>IF(OR(B15&lt;&gt;0, C15&lt;&gt;0, D15&lt;&gt;0, E15&lt;&gt;0, F15&lt;&gt;0, I15&lt;&gt;0), 12, "")</f>
        <v/>
      </c>
      <c r="B15" s="7"/>
      <c r="C15" s="7"/>
      <c r="D15" s="9"/>
      <c r="E15" s="7"/>
      <c r="F15" s="7"/>
      <c r="G15" s="7"/>
      <c r="H15" s="9"/>
      <c r="I15" s="9"/>
    </row>
    <row r="16" spans="1:9" x14ac:dyDescent="0.25">
      <c r="A16" s="6" t="str">
        <f>IF(OR(B16&lt;&gt;0, C16&lt;&gt;0, D16&lt;&gt;0, E16&lt;&gt;0, F16&lt;&gt;0, I16&lt;&gt;0), 13, "")</f>
        <v/>
      </c>
      <c r="B16" s="7"/>
      <c r="C16" s="7"/>
      <c r="D16" s="9"/>
      <c r="E16" s="7"/>
      <c r="F16" s="7"/>
      <c r="G16" s="7"/>
      <c r="H16" s="9"/>
      <c r="I16" s="9"/>
    </row>
    <row r="17" spans="1:9" x14ac:dyDescent="0.25">
      <c r="A17" s="6" t="str">
        <f>IF(OR(B17&lt;&gt;0, C17&lt;&gt;0, D17&lt;&gt;0, E17&lt;&gt;0, F17&lt;&gt;0, I17&lt;&gt;0), 14, "")</f>
        <v/>
      </c>
      <c r="B17" s="7"/>
      <c r="C17" s="7"/>
      <c r="D17" s="9"/>
      <c r="E17" s="7"/>
      <c r="F17" s="7"/>
      <c r="G17" s="7"/>
      <c r="H17" s="9"/>
      <c r="I17" s="9"/>
    </row>
    <row r="18" spans="1:9" x14ac:dyDescent="0.25">
      <c r="A18" s="6" t="str">
        <f>IF(OR(B18&lt;&gt;0, C18&lt;&gt;0, D18&lt;&gt;0, E18&lt;&gt;0, F18&lt;&gt;0, I18&lt;&gt;0), 15, "")</f>
        <v/>
      </c>
      <c r="B18" s="7"/>
      <c r="C18" s="7"/>
      <c r="D18" s="9"/>
      <c r="E18" s="7"/>
      <c r="F18" s="7"/>
      <c r="G18" s="7"/>
      <c r="H18" s="9"/>
      <c r="I18" s="9"/>
    </row>
    <row r="19" spans="1:9" x14ac:dyDescent="0.25">
      <c r="A19" s="6" t="str">
        <f>IF(OR(B19&lt;&gt;0, C19&lt;&gt;0, D19&lt;&gt;0, E19&lt;&gt;0, F19&lt;&gt;0, I19&lt;&gt;0), 16, "")</f>
        <v/>
      </c>
      <c r="B19" s="7"/>
      <c r="C19" s="7"/>
      <c r="D19" s="9"/>
      <c r="E19" s="7"/>
      <c r="F19" s="7"/>
      <c r="G19" s="7"/>
      <c r="H19" s="9"/>
      <c r="I19" s="9"/>
    </row>
    <row r="20" spans="1:9" x14ac:dyDescent="0.25">
      <c r="A20" s="6" t="str">
        <f>IF(OR(B20&lt;&gt;0, C20&lt;&gt;0, D20&lt;&gt;0, E20&lt;&gt;0, F20&lt;&gt;0, I20&lt;&gt;0), 17, "")</f>
        <v/>
      </c>
      <c r="B20" s="7"/>
      <c r="C20" s="7"/>
      <c r="D20" s="9"/>
      <c r="E20" s="7"/>
      <c r="F20" s="7"/>
      <c r="G20" s="7"/>
      <c r="H20" s="9"/>
      <c r="I20" s="9"/>
    </row>
    <row r="21" spans="1:9" x14ac:dyDescent="0.25">
      <c r="A21" s="6" t="str">
        <f>IF(OR(B21&lt;&gt;0, C21&lt;&gt;0, D21&lt;&gt;0, E21&lt;&gt;0, F21&lt;&gt;0, I21&lt;&gt;0), 18, "")</f>
        <v/>
      </c>
      <c r="B21" s="7"/>
      <c r="C21" s="7"/>
      <c r="D21" s="9"/>
      <c r="E21" s="7"/>
      <c r="F21" s="7"/>
      <c r="G21" s="7"/>
      <c r="H21" s="9"/>
      <c r="I21" s="9"/>
    </row>
    <row r="22" spans="1:9" x14ac:dyDescent="0.25">
      <c r="A22" s="6" t="str">
        <f>IF(OR(B22&lt;&gt;0, C22&lt;&gt;0, D22&lt;&gt;0, E22&lt;&gt;0, F22&lt;&gt;0, I22&lt;&gt;0), 19, "")</f>
        <v/>
      </c>
      <c r="B22" s="7"/>
      <c r="C22" s="7"/>
      <c r="D22" s="9"/>
      <c r="E22" s="7"/>
      <c r="F22" s="7"/>
      <c r="G22" s="7"/>
      <c r="H22" s="9"/>
      <c r="I22" s="9"/>
    </row>
    <row r="23" spans="1:9" x14ac:dyDescent="0.25">
      <c r="A23" s="6" t="str">
        <f>IF(OR(B23&lt;&gt;0, C23&lt;&gt;0, D23&lt;&gt;0, E23&lt;&gt;0, F23&lt;&gt;0, I23&lt;&gt;0), 20, "")</f>
        <v/>
      </c>
      <c r="B23" s="7"/>
      <c r="C23" s="7"/>
      <c r="D23" s="8"/>
      <c r="E23" s="7"/>
      <c r="F23" s="7"/>
      <c r="G23" s="7"/>
      <c r="H23" s="9"/>
      <c r="I23" s="9"/>
    </row>
  </sheetData>
  <sheetProtection password="CC43" sheet="1" objects="1" scenarios="1" selectLockedCells="1"/>
  <mergeCells count="1">
    <mergeCell ref="A1:I1"/>
  </mergeCells>
  <conditionalFormatting sqref="A4:A23">
    <cfRule type="cellIs" dxfId="18" priority="2" operator="between">
      <formula>0</formula>
      <formula>25</formula>
    </cfRule>
  </conditionalFormatting>
  <conditionalFormatting sqref="B4:I23">
    <cfRule type="cellIs" dxfId="17" priority="1" operator="greaterThan">
      <formula>0</formula>
    </cfRule>
  </conditionalFormatting>
  <dataValidations count="2">
    <dataValidation type="whole" allowBlank="1" showInputMessage="1" showErrorMessage="1" sqref="I4:I23">
      <formula1>0</formula1>
      <formula2>1000</formula2>
    </dataValidation>
    <dataValidation type="whole" allowBlank="1" showInputMessage="1" showErrorMessage="1" sqref="H4:H23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WhiteSpace="0" view="pageLayout" workbookViewId="0">
      <selection activeCell="D16" sqref="D16"/>
    </sheetView>
  </sheetViews>
  <sheetFormatPr defaultRowHeight="12.75" x14ac:dyDescent="0.2"/>
  <cols>
    <col min="1" max="1" width="3.85546875" style="10" customWidth="1"/>
    <col min="2" max="2" width="75.42578125" style="10" customWidth="1"/>
    <col min="3" max="3" width="11.85546875" style="10" customWidth="1"/>
    <col min="4" max="5" width="19.85546875" style="10" customWidth="1"/>
    <col min="6" max="16384" width="9.140625" style="10"/>
  </cols>
  <sheetData>
    <row r="1" spans="1:14" ht="31.5" customHeight="1" x14ac:dyDescent="0.2">
      <c r="A1" s="65" t="s">
        <v>20</v>
      </c>
      <c r="B1" s="65"/>
      <c r="C1" s="65"/>
      <c r="D1" s="65"/>
      <c r="E1" s="65"/>
      <c r="F1" s="17"/>
      <c r="G1" s="17"/>
      <c r="H1" s="17"/>
      <c r="I1" s="17"/>
      <c r="J1" s="17"/>
      <c r="K1" s="17"/>
      <c r="L1" s="17"/>
      <c r="M1" s="17"/>
      <c r="N1" s="17"/>
    </row>
    <row r="3" spans="1:14" x14ac:dyDescent="0.2">
      <c r="A3" s="63" t="s">
        <v>5</v>
      </c>
      <c r="B3" s="64" t="s">
        <v>6</v>
      </c>
      <c r="C3" s="63" t="s">
        <v>7</v>
      </c>
      <c r="D3" s="63" t="s">
        <v>19</v>
      </c>
      <c r="E3" s="63"/>
    </row>
    <row r="4" spans="1:14" ht="25.5" x14ac:dyDescent="0.2">
      <c r="A4" s="63"/>
      <c r="B4" s="64"/>
      <c r="C4" s="63"/>
      <c r="D4" s="15" t="s">
        <v>17</v>
      </c>
      <c r="E4" s="14" t="s">
        <v>18</v>
      </c>
    </row>
    <row r="5" spans="1:14" x14ac:dyDescent="0.2">
      <c r="A5" s="6">
        <f>IF(OR(B5&lt;&gt;0, C5&lt;&gt;0, D5&lt;&gt;0, E5&lt;&gt;0), 1, "")</f>
        <v>1</v>
      </c>
      <c r="B5" s="7" t="s">
        <v>75</v>
      </c>
      <c r="C5" s="41">
        <v>43742</v>
      </c>
      <c r="D5" s="18">
        <v>25</v>
      </c>
      <c r="E5" s="18">
        <v>15</v>
      </c>
    </row>
    <row r="6" spans="1:14" x14ac:dyDescent="0.2">
      <c r="A6" s="6">
        <f>IF(OR(B6&lt;&gt;0, C6&lt;&gt;0, D6&lt;&gt;0, E6&lt;&gt;0), 2, "")</f>
        <v>2</v>
      </c>
      <c r="B6" s="7" t="s">
        <v>76</v>
      </c>
      <c r="C6" s="41">
        <v>43791</v>
      </c>
      <c r="D6" s="18">
        <v>65</v>
      </c>
      <c r="E6" s="18">
        <v>55</v>
      </c>
    </row>
    <row r="7" spans="1:14" x14ac:dyDescent="0.2">
      <c r="A7" s="6">
        <f>IF(OR(B7&lt;&gt;0, C7&lt;&gt;0, D7&lt;&gt;0, E7&lt;&gt;0), 3, "")</f>
        <v>3</v>
      </c>
      <c r="B7" s="7" t="s">
        <v>77</v>
      </c>
      <c r="C7" s="41">
        <v>43801</v>
      </c>
      <c r="D7" s="18">
        <v>18</v>
      </c>
      <c r="E7" s="18">
        <v>15</v>
      </c>
    </row>
    <row r="8" spans="1:14" x14ac:dyDescent="0.2">
      <c r="A8" s="6">
        <f>IF(OR(B8&lt;&gt;0, C8&lt;&gt;0, D8&lt;&gt;0, E8&lt;&gt;0), 4, "")</f>
        <v>4</v>
      </c>
      <c r="B8" s="7" t="s">
        <v>78</v>
      </c>
      <c r="C8" s="41">
        <v>43804</v>
      </c>
      <c r="D8" s="18">
        <v>53</v>
      </c>
      <c r="E8" s="18">
        <v>45</v>
      </c>
    </row>
    <row r="9" spans="1:14" x14ac:dyDescent="0.2">
      <c r="A9" s="6">
        <f>IF(OR(B9&lt;&gt;0, C9&lt;&gt;0, D9&lt;&gt;0, E9&lt;&gt;0), 5, "")</f>
        <v>5</v>
      </c>
      <c r="B9" s="7" t="s">
        <v>68</v>
      </c>
      <c r="C9" s="41">
        <v>43818</v>
      </c>
      <c r="D9" s="18">
        <v>35</v>
      </c>
      <c r="E9" s="18">
        <v>23</v>
      </c>
    </row>
    <row r="10" spans="1:14" x14ac:dyDescent="0.2">
      <c r="A10" s="6">
        <f>IF(OR(B10&lt;&gt;0, C10&lt;&gt;0, D10&lt;&gt;0, E10&lt;&gt;0), 6, "")</f>
        <v>6</v>
      </c>
      <c r="B10" s="7" t="s">
        <v>79</v>
      </c>
      <c r="C10" s="41">
        <v>43823</v>
      </c>
      <c r="D10" s="18">
        <v>56</v>
      </c>
      <c r="E10" s="18">
        <v>56</v>
      </c>
    </row>
    <row r="11" spans="1:14" x14ac:dyDescent="0.2">
      <c r="A11" s="6">
        <f>IF(OR(B11&lt;&gt;0, C11&lt;&gt;0, D11&lt;&gt;0, E11&lt;&gt;0), 7, "")</f>
        <v>7</v>
      </c>
      <c r="B11" s="7" t="s">
        <v>80</v>
      </c>
      <c r="C11" s="41">
        <v>43861</v>
      </c>
      <c r="D11" s="18">
        <v>55</v>
      </c>
      <c r="E11" s="18">
        <v>47</v>
      </c>
    </row>
    <row r="12" spans="1:14" ht="25.5" x14ac:dyDescent="0.2">
      <c r="A12" s="6">
        <f>IF(OR(B12&lt;&gt;0, C12&lt;&gt;0, D12&lt;&gt;0, E12&lt;&gt;0), 8, "")</f>
        <v>8</v>
      </c>
      <c r="B12" s="7" t="s">
        <v>81</v>
      </c>
      <c r="C12" s="41">
        <v>43882</v>
      </c>
      <c r="D12" s="18">
        <v>10</v>
      </c>
      <c r="E12" s="18">
        <v>9</v>
      </c>
    </row>
    <row r="13" spans="1:14" x14ac:dyDescent="0.2">
      <c r="A13" s="6">
        <f>IF(OR(B13&lt;&gt;0, C13&lt;&gt;0, D13&lt;&gt;0, E13&lt;&gt;0), 9, "")</f>
        <v>9</v>
      </c>
      <c r="B13" s="7" t="s">
        <v>82</v>
      </c>
      <c r="C13" s="41">
        <v>43882</v>
      </c>
      <c r="D13" s="18">
        <v>42</v>
      </c>
      <c r="E13" s="18">
        <v>38</v>
      </c>
    </row>
    <row r="14" spans="1:14" x14ac:dyDescent="0.2">
      <c r="A14" s="6">
        <f>IF(OR(B14&lt;&gt;0, C14&lt;&gt;0, D14&lt;&gt;0, E14&lt;&gt;0), 10, "")</f>
        <v>10</v>
      </c>
      <c r="B14" s="7" t="s">
        <v>83</v>
      </c>
      <c r="C14" s="18" t="s">
        <v>84</v>
      </c>
      <c r="D14" s="18">
        <v>10</v>
      </c>
      <c r="E14" s="18">
        <v>10</v>
      </c>
    </row>
    <row r="15" spans="1:14" x14ac:dyDescent="0.2">
      <c r="A15" s="6">
        <f>IF(OR(B15&lt;&gt;0, C15&lt;&gt;0, D15&lt;&gt;0, E15&lt;&gt;0), 11, "")</f>
        <v>11</v>
      </c>
      <c r="B15" s="7" t="s">
        <v>85</v>
      </c>
      <c r="C15" s="41">
        <v>43883</v>
      </c>
      <c r="D15" s="18">
        <v>22</v>
      </c>
      <c r="E15" s="18">
        <v>22</v>
      </c>
    </row>
    <row r="16" spans="1:14" x14ac:dyDescent="0.2">
      <c r="A16" s="6">
        <f>IF(OR(B16&lt;&gt;0, C16&lt;&gt;0, D16&lt;&gt;0, E16&lt;&gt;0), 12, "")</f>
        <v>12</v>
      </c>
      <c r="B16" s="7" t="s">
        <v>86</v>
      </c>
      <c r="C16" s="41">
        <v>43888</v>
      </c>
      <c r="D16" s="18">
        <v>25</v>
      </c>
      <c r="E16" s="18">
        <v>25</v>
      </c>
    </row>
    <row r="17" spans="1:5" x14ac:dyDescent="0.2">
      <c r="A17" s="6" t="str">
        <f>IF(OR(B17&lt;&gt;0, C17&lt;&gt;0, D17&lt;&gt;0, E17&lt;&gt;0), 13, "")</f>
        <v/>
      </c>
      <c r="B17" s="7"/>
      <c r="C17" s="18"/>
      <c r="D17" s="18"/>
      <c r="E17" s="18"/>
    </row>
    <row r="18" spans="1:5" x14ac:dyDescent="0.2">
      <c r="A18" s="6" t="str">
        <f>IF(OR(B18&lt;&gt;0, C18&lt;&gt;0, D18&lt;&gt;0, E18&lt;&gt;0), 14, "")</f>
        <v/>
      </c>
      <c r="B18" s="7"/>
      <c r="C18" s="18"/>
      <c r="D18" s="18"/>
      <c r="E18" s="18"/>
    </row>
    <row r="19" spans="1:5" x14ac:dyDescent="0.2">
      <c r="A19" s="6" t="str">
        <f>IF(OR(B19&lt;&gt;0, C19&lt;&gt;0, D19&lt;&gt;0, E19&lt;&gt;0), 15, "")</f>
        <v/>
      </c>
      <c r="B19" s="7"/>
      <c r="C19" s="18"/>
      <c r="D19" s="18"/>
      <c r="E19" s="18"/>
    </row>
    <row r="20" spans="1:5" x14ac:dyDescent="0.2">
      <c r="A20" s="6" t="str">
        <f>IF(OR(B20&lt;&gt;0, C20&lt;&gt;0, D20&lt;&gt;0, E20&lt;&gt;0), 16, "")</f>
        <v/>
      </c>
      <c r="B20" s="7"/>
      <c r="C20" s="18"/>
      <c r="D20" s="18"/>
      <c r="E20" s="18"/>
    </row>
    <row r="21" spans="1:5" x14ac:dyDescent="0.2">
      <c r="A21" s="6" t="str">
        <f>IF(OR(B21&lt;&gt;0, C21&lt;&gt;0, D21&lt;&gt;0, E21&lt;&gt;0), 17, "")</f>
        <v/>
      </c>
      <c r="B21" s="7"/>
      <c r="C21" s="18"/>
      <c r="D21" s="18"/>
      <c r="E21" s="18"/>
    </row>
    <row r="22" spans="1:5" x14ac:dyDescent="0.2">
      <c r="A22" s="6" t="str">
        <f>IF(OR(B22&lt;&gt;0, C22&lt;&gt;0, D22&lt;&gt;0, E22&lt;&gt;0), 18, "")</f>
        <v/>
      </c>
      <c r="B22" s="7"/>
      <c r="C22" s="18"/>
      <c r="D22" s="18"/>
      <c r="E22" s="18"/>
    </row>
    <row r="23" spans="1:5" x14ac:dyDescent="0.2">
      <c r="A23" s="6" t="str">
        <f>IF(OR(B23&lt;&gt;0, C23&lt;&gt;0, D23&lt;&gt;0, E23&lt;&gt;0), 19, "")</f>
        <v/>
      </c>
      <c r="B23" s="7"/>
      <c r="C23" s="18"/>
      <c r="D23" s="18"/>
      <c r="E23" s="18"/>
    </row>
    <row r="24" spans="1:5" x14ac:dyDescent="0.2">
      <c r="A24" s="6" t="str">
        <f>IF(OR(B24&lt;&gt;0, C24&lt;&gt;0, D24&lt;&gt;0, E24&lt;&gt;0), 20, "")</f>
        <v/>
      </c>
      <c r="B24" s="7"/>
      <c r="C24" s="18"/>
      <c r="D24" s="18"/>
      <c r="E24" s="18"/>
    </row>
    <row r="25" spans="1:5" x14ac:dyDescent="0.2">
      <c r="A25" s="6" t="str">
        <f>IF(OR(B25&lt;&gt;0, C25&lt;&gt;0, D25&lt;&gt;0, E25&lt;&gt;0), 21, "")</f>
        <v/>
      </c>
      <c r="B25" s="7"/>
      <c r="C25" s="18"/>
      <c r="D25" s="18"/>
      <c r="E25" s="18"/>
    </row>
    <row r="26" spans="1:5" x14ac:dyDescent="0.2">
      <c r="A26" s="6" t="str">
        <f>IF(OR(B26&lt;&gt;0, C26&lt;&gt;0, D26&lt;&gt;0, E26&lt;&gt;0), 22, "")</f>
        <v/>
      </c>
      <c r="B26" s="7"/>
      <c r="C26" s="18"/>
      <c r="D26" s="18"/>
      <c r="E26" s="18"/>
    </row>
    <row r="27" spans="1:5" x14ac:dyDescent="0.2">
      <c r="A27" s="6" t="str">
        <f>IF(OR(B27&lt;&gt;0, C27&lt;&gt;0, D27&lt;&gt;0, E27&lt;&gt;0), 23, "")</f>
        <v/>
      </c>
      <c r="B27" s="7"/>
      <c r="C27" s="18"/>
      <c r="D27" s="18"/>
      <c r="E27" s="18"/>
    </row>
    <row r="28" spans="1:5" x14ac:dyDescent="0.2">
      <c r="A28" s="6" t="str">
        <f>IF(OR(B28&lt;&gt;0, C28&lt;&gt;0, D28&lt;&gt;0, E28&lt;&gt;0), 24, "")</f>
        <v/>
      </c>
      <c r="B28" s="7"/>
      <c r="C28" s="18"/>
      <c r="D28" s="18"/>
      <c r="E28" s="18"/>
    </row>
    <row r="29" spans="1:5" x14ac:dyDescent="0.2">
      <c r="A29" s="6" t="str">
        <f>IF(OR(B29&lt;&gt;0, C29&lt;&gt;0, D29&lt;&gt;0, E29&lt;&gt;0), 25, "")</f>
        <v/>
      </c>
      <c r="B29" s="7"/>
      <c r="C29" s="18"/>
      <c r="D29" s="18"/>
      <c r="E29" s="18"/>
    </row>
    <row r="30" spans="1:5" x14ac:dyDescent="0.2">
      <c r="A30" s="6" t="str">
        <f>IF(OR(B30&lt;&gt;0, C30&lt;&gt;0, D30&lt;&gt;0, E30&lt;&gt;0), 26, "")</f>
        <v/>
      </c>
      <c r="B30" s="7"/>
      <c r="C30" s="18"/>
      <c r="D30" s="18"/>
      <c r="E30" s="18"/>
    </row>
    <row r="31" spans="1:5" x14ac:dyDescent="0.2">
      <c r="A31" s="6" t="str">
        <f>IF(OR(B31&lt;&gt;0, C31&lt;&gt;0, D31&lt;&gt;0, E31&lt;&gt;0), 27, "")</f>
        <v/>
      </c>
      <c r="B31" s="7"/>
      <c r="C31" s="18"/>
      <c r="D31" s="18"/>
      <c r="E31" s="18"/>
    </row>
    <row r="32" spans="1:5" x14ac:dyDescent="0.2">
      <c r="A32" s="6" t="str">
        <f>IF(OR(B32&lt;&gt;0, C32&lt;&gt;0, D32&lt;&gt;0, E32&lt;&gt;0), 28, "")</f>
        <v/>
      </c>
      <c r="B32" s="7"/>
      <c r="C32" s="18"/>
      <c r="D32" s="18"/>
      <c r="E32" s="18"/>
    </row>
    <row r="33" spans="1:5" x14ac:dyDescent="0.2">
      <c r="A33" s="6" t="str">
        <f>IF(OR(B33&lt;&gt;0, C33&lt;&gt;0, D33&lt;&gt;0, E33&lt;&gt;0), 29, "")</f>
        <v/>
      </c>
      <c r="B33" s="7"/>
      <c r="C33" s="18"/>
      <c r="D33" s="18"/>
      <c r="E33" s="18"/>
    </row>
    <row r="34" spans="1:5" x14ac:dyDescent="0.2">
      <c r="A34" s="6" t="str">
        <f>IF(OR(B34&lt;&gt;0, C34&lt;&gt;0, D34&lt;&gt;0, E34&lt;&gt;0), 30, "")</f>
        <v/>
      </c>
      <c r="B34" s="7"/>
      <c r="C34" s="18"/>
      <c r="D34" s="18"/>
      <c r="E34" s="18"/>
    </row>
    <row r="35" spans="1:5" x14ac:dyDescent="0.2">
      <c r="A35" s="6" t="str">
        <f>IF(OR(B35&lt;&gt;0, C35&lt;&gt;0, D35&lt;&gt;0, E35&lt;&gt;0), 31, "")</f>
        <v/>
      </c>
      <c r="B35" s="7"/>
      <c r="C35" s="18"/>
      <c r="D35" s="18"/>
      <c r="E35" s="18"/>
    </row>
    <row r="36" spans="1:5" x14ac:dyDescent="0.2">
      <c r="A36" s="6" t="str">
        <f>IF(OR(B36&lt;&gt;0, C36&lt;&gt;0, D36&lt;&gt;0, E36&lt;&gt;0), 32, "")</f>
        <v/>
      </c>
      <c r="B36" s="7"/>
      <c r="C36" s="18"/>
      <c r="D36" s="18"/>
      <c r="E36" s="18"/>
    </row>
    <row r="37" spans="1:5" x14ac:dyDescent="0.2">
      <c r="A37" s="6" t="str">
        <f>IF(OR(B37&lt;&gt;0, C37&lt;&gt;0, D37&lt;&gt;0, E37&lt;&gt;0), 33, "")</f>
        <v/>
      </c>
      <c r="B37" s="7"/>
      <c r="C37" s="18"/>
      <c r="D37" s="18"/>
      <c r="E37" s="18"/>
    </row>
    <row r="38" spans="1:5" x14ac:dyDescent="0.2">
      <c r="A38" s="6" t="str">
        <f>IF(OR(B38&lt;&gt;0, C38&lt;&gt;0, D38&lt;&gt;0, E38&lt;&gt;0), 34, "")</f>
        <v/>
      </c>
      <c r="B38" s="7"/>
      <c r="C38" s="18"/>
      <c r="D38" s="18"/>
      <c r="E38" s="18"/>
    </row>
    <row r="39" spans="1:5" x14ac:dyDescent="0.2">
      <c r="A39" s="6" t="str">
        <f>IF(OR(B39&lt;&gt;0, C39&lt;&gt;0, D39&lt;&gt;0, E39&lt;&gt;0), 35, "")</f>
        <v/>
      </c>
      <c r="B39" s="7"/>
      <c r="C39" s="18"/>
      <c r="D39" s="18"/>
      <c r="E39" s="18"/>
    </row>
    <row r="40" spans="1:5" x14ac:dyDescent="0.2">
      <c r="A40" s="6" t="str">
        <f>IF(OR(B40&lt;&gt;0, C40&lt;&gt;0, D40&lt;&gt;0, E40&lt;&gt;0), 36, "")</f>
        <v/>
      </c>
      <c r="B40" s="7"/>
      <c r="C40" s="18"/>
      <c r="D40" s="18"/>
      <c r="E40" s="18"/>
    </row>
    <row r="41" spans="1:5" x14ac:dyDescent="0.2">
      <c r="A41" s="6" t="str">
        <f>IF(OR(B41&lt;&gt;0, C41&lt;&gt;0, D41&lt;&gt;0, E41&lt;&gt;0), 37, "")</f>
        <v/>
      </c>
      <c r="B41" s="7"/>
      <c r="C41" s="18"/>
      <c r="D41" s="18"/>
      <c r="E41" s="18"/>
    </row>
    <row r="42" spans="1:5" x14ac:dyDescent="0.2">
      <c r="A42" s="6" t="str">
        <f>IF(OR(B42&lt;&gt;0, C42&lt;&gt;0, D42&lt;&gt;0, E42&lt;&gt;0), 38, "")</f>
        <v/>
      </c>
      <c r="B42" s="7"/>
      <c r="C42" s="18"/>
      <c r="D42" s="18"/>
      <c r="E42" s="18"/>
    </row>
    <row r="43" spans="1:5" x14ac:dyDescent="0.2">
      <c r="A43" s="6" t="str">
        <f>IF(OR(B43&lt;&gt;0, C43&lt;&gt;0, D43&lt;&gt;0, E43&lt;&gt;0), 39, "")</f>
        <v/>
      </c>
      <c r="B43" s="7"/>
      <c r="C43" s="18"/>
      <c r="D43" s="18"/>
      <c r="E43" s="18"/>
    </row>
    <row r="44" spans="1:5" x14ac:dyDescent="0.2">
      <c r="A44" s="6" t="str">
        <f>IF(OR(B44&lt;&gt;0, C44&lt;&gt;0, D44&lt;&gt;0, E44&lt;&gt;0), 40, "")</f>
        <v/>
      </c>
      <c r="B44" s="7"/>
      <c r="C44" s="18"/>
      <c r="D44" s="18"/>
      <c r="E44" s="18"/>
    </row>
    <row r="45" spans="1:5" x14ac:dyDescent="0.2">
      <c r="A45" s="6" t="str">
        <f>IF(OR(B45&lt;&gt;0, C45&lt;&gt;0, D45&lt;&gt;0, E45&lt;&gt;0), 41, "")</f>
        <v/>
      </c>
      <c r="B45" s="7"/>
      <c r="C45" s="18"/>
      <c r="D45" s="18"/>
      <c r="E45" s="18"/>
    </row>
    <row r="46" spans="1:5" x14ac:dyDescent="0.2">
      <c r="A46" s="6" t="str">
        <f>IF(OR(B46&lt;&gt;0, C46&lt;&gt;0, D46&lt;&gt;0, E46&lt;&gt;0), 42, "")</f>
        <v/>
      </c>
      <c r="B46" s="7"/>
      <c r="C46" s="18"/>
      <c r="D46" s="18"/>
      <c r="E46" s="18"/>
    </row>
    <row r="47" spans="1:5" x14ac:dyDescent="0.2">
      <c r="A47" s="6" t="str">
        <f>IF(OR(B47&lt;&gt;0, C47&lt;&gt;0, D47&lt;&gt;0, E47&lt;&gt;0), 43, "")</f>
        <v/>
      </c>
      <c r="B47" s="7"/>
      <c r="C47" s="18"/>
      <c r="D47" s="18"/>
      <c r="E47" s="18"/>
    </row>
    <row r="48" spans="1:5" x14ac:dyDescent="0.2">
      <c r="A48" s="6" t="str">
        <f>IF(OR(B48&lt;&gt;0, C48&lt;&gt;0, D48&lt;&gt;0, E48&lt;&gt;0), 44, "")</f>
        <v/>
      </c>
      <c r="B48" s="7"/>
      <c r="C48" s="18"/>
      <c r="D48" s="18"/>
      <c r="E48" s="18"/>
    </row>
    <row r="49" spans="1:5" x14ac:dyDescent="0.2">
      <c r="A49" s="6" t="str">
        <f>IF(OR(B49&lt;&gt;0, C49&lt;&gt;0, D49&lt;&gt;0, E49&lt;&gt;0), 45, "")</f>
        <v/>
      </c>
      <c r="B49" s="7"/>
      <c r="C49" s="18"/>
      <c r="D49" s="18"/>
      <c r="E49" s="18"/>
    </row>
    <row r="50" spans="1:5" x14ac:dyDescent="0.2">
      <c r="A50" s="6" t="str">
        <f>IF(OR(B50&lt;&gt;0, C50&lt;&gt;0, D50&lt;&gt;0, E50&lt;&gt;0), 46, "")</f>
        <v/>
      </c>
      <c r="B50" s="7"/>
      <c r="C50" s="18"/>
      <c r="D50" s="18"/>
      <c r="E50" s="18"/>
    </row>
    <row r="51" spans="1:5" x14ac:dyDescent="0.2">
      <c r="A51" s="6" t="str">
        <f>IF(OR(B51&lt;&gt;0, C51&lt;&gt;0, D51&lt;&gt;0, E51&lt;&gt;0), 47, "")</f>
        <v/>
      </c>
      <c r="B51" s="7"/>
      <c r="C51" s="18"/>
      <c r="D51" s="18"/>
      <c r="E51" s="18"/>
    </row>
    <row r="52" spans="1:5" x14ac:dyDescent="0.2">
      <c r="A52" s="6" t="str">
        <f>IF(OR(B52&lt;&gt;0, C52&lt;&gt;0, D52&lt;&gt;0, E52&lt;&gt;0), 48, "")</f>
        <v/>
      </c>
      <c r="B52" s="7"/>
      <c r="C52" s="18"/>
      <c r="D52" s="18"/>
      <c r="E52" s="18"/>
    </row>
    <row r="53" spans="1:5" x14ac:dyDescent="0.2">
      <c r="A53" s="6" t="str">
        <f>IF(OR(B53&lt;&gt;0, C53&lt;&gt;0, D53&lt;&gt;0, E53&lt;&gt;0), 49, "")</f>
        <v/>
      </c>
      <c r="B53" s="7"/>
      <c r="C53" s="18"/>
      <c r="D53" s="18"/>
      <c r="E53" s="18"/>
    </row>
    <row r="54" spans="1:5" x14ac:dyDescent="0.2">
      <c r="A54" s="6" t="str">
        <f>IF(OR(B54&lt;&gt;0, C54&lt;&gt;0, D54&lt;&gt;0, E54&lt;&gt;0), 50, "")</f>
        <v/>
      </c>
      <c r="B54" s="7"/>
      <c r="C54" s="18"/>
      <c r="D54" s="18"/>
      <c r="E54" s="18"/>
    </row>
    <row r="55" spans="1:5" x14ac:dyDescent="0.2">
      <c r="A55" s="6" t="str">
        <f>IF(OR(B55&lt;&gt;0, C55&lt;&gt;0, D55&lt;&gt;0, E55&lt;&gt;0), 51, "")</f>
        <v/>
      </c>
      <c r="B55" s="7"/>
      <c r="C55" s="18"/>
      <c r="D55" s="18"/>
      <c r="E55" s="18"/>
    </row>
    <row r="56" spans="1:5" x14ac:dyDescent="0.2">
      <c r="A56" s="6" t="str">
        <f>IF(OR(B56&lt;&gt;0, C56&lt;&gt;0, D56&lt;&gt;0, E56&lt;&gt;0), 52, "")</f>
        <v/>
      </c>
      <c r="B56" s="7"/>
      <c r="C56" s="18"/>
      <c r="D56" s="18"/>
      <c r="E56" s="18"/>
    </row>
    <row r="57" spans="1:5" x14ac:dyDescent="0.2">
      <c r="A57" s="6" t="str">
        <f>IF(OR(B57&lt;&gt;0, C57&lt;&gt;0, D57&lt;&gt;0, E57&lt;&gt;0), 53, "")</f>
        <v/>
      </c>
      <c r="B57" s="7"/>
      <c r="C57" s="18"/>
      <c r="D57" s="18"/>
      <c r="E57" s="18"/>
    </row>
    <row r="58" spans="1:5" x14ac:dyDescent="0.2">
      <c r="A58" s="6" t="str">
        <f>IF(OR(B58&lt;&gt;0, C58&lt;&gt;0, D58&lt;&gt;0, E58&lt;&gt;0), 54, "")</f>
        <v/>
      </c>
      <c r="B58" s="7"/>
      <c r="C58" s="18"/>
      <c r="D58" s="18"/>
      <c r="E58" s="18"/>
    </row>
    <row r="59" spans="1:5" x14ac:dyDescent="0.2">
      <c r="A59" s="6" t="str">
        <f>IF(OR(B59&lt;&gt;0, C59&lt;&gt;0, D59&lt;&gt;0, E59&lt;&gt;0), 55, "")</f>
        <v/>
      </c>
      <c r="B59" s="7"/>
      <c r="C59" s="18"/>
      <c r="D59" s="18"/>
      <c r="E59" s="18"/>
    </row>
    <row r="60" spans="1:5" x14ac:dyDescent="0.2">
      <c r="A60" s="6" t="str">
        <f>IF(OR(B60&lt;&gt;0, C60&lt;&gt;0, D60&lt;&gt;0, E60&lt;&gt;0), 56, "")</f>
        <v/>
      </c>
      <c r="B60" s="7"/>
      <c r="C60" s="18"/>
      <c r="D60" s="18"/>
      <c r="E60" s="18"/>
    </row>
    <row r="61" spans="1:5" x14ac:dyDescent="0.2">
      <c r="A61" s="6" t="str">
        <f>IF(OR(B61&lt;&gt;0, C61&lt;&gt;0, D61&lt;&gt;0, E61&lt;&gt;0), 57, "")</f>
        <v/>
      </c>
      <c r="B61" s="7"/>
      <c r="C61" s="18"/>
      <c r="D61" s="18"/>
      <c r="E61" s="18"/>
    </row>
    <row r="62" spans="1:5" x14ac:dyDescent="0.2">
      <c r="A62" s="6" t="str">
        <f>IF(OR(B62&lt;&gt;0, C62&lt;&gt;0, D62&lt;&gt;0, E62&lt;&gt;0), 58, "")</f>
        <v/>
      </c>
      <c r="B62" s="7"/>
      <c r="C62" s="18"/>
      <c r="D62" s="18"/>
      <c r="E62" s="18"/>
    </row>
    <row r="63" spans="1:5" x14ac:dyDescent="0.2">
      <c r="A63" s="6" t="str">
        <f>IF(OR(B63&lt;&gt;0, C63&lt;&gt;0, D63&lt;&gt;0, E63&lt;&gt;0), 59, "")</f>
        <v/>
      </c>
      <c r="B63" s="7"/>
      <c r="C63" s="18"/>
      <c r="D63" s="18"/>
      <c r="E63" s="18"/>
    </row>
    <row r="64" spans="1:5" x14ac:dyDescent="0.2">
      <c r="A64" s="6" t="str">
        <f>IF(OR(B64&lt;&gt;0, C64&lt;&gt;0, D64&lt;&gt;0, E64&lt;&gt;0), 60, "")</f>
        <v/>
      </c>
      <c r="B64" s="7"/>
      <c r="C64" s="18"/>
      <c r="D64" s="18"/>
      <c r="E64" s="18"/>
    </row>
    <row r="65" spans="1:5" x14ac:dyDescent="0.2">
      <c r="A65" s="6" t="str">
        <f>IF(OR(B65&lt;&gt;0, C65&lt;&gt;0, D65&lt;&gt;0, E65&lt;&gt;0), 61, "")</f>
        <v/>
      </c>
      <c r="B65" s="7"/>
      <c r="C65" s="18"/>
      <c r="D65" s="18"/>
      <c r="E65" s="18"/>
    </row>
    <row r="66" spans="1:5" x14ac:dyDescent="0.2">
      <c r="A66" s="6" t="str">
        <f>IF(OR(B66&lt;&gt;0, C66&lt;&gt;0, D66&lt;&gt;0, E66&lt;&gt;0), 62, "")</f>
        <v/>
      </c>
      <c r="B66" s="7"/>
      <c r="C66" s="18"/>
      <c r="D66" s="18"/>
      <c r="E66" s="18"/>
    </row>
    <row r="67" spans="1:5" x14ac:dyDescent="0.2">
      <c r="A67" s="6" t="str">
        <f>IF(OR(B67&lt;&gt;0, C67&lt;&gt;0, D67&lt;&gt;0, E67&lt;&gt;0), 63, "")</f>
        <v/>
      </c>
      <c r="B67" s="7"/>
      <c r="C67" s="18"/>
      <c r="D67" s="18"/>
      <c r="E67" s="18"/>
    </row>
    <row r="68" spans="1:5" x14ac:dyDescent="0.2">
      <c r="A68" s="6" t="str">
        <f>IF(OR(B68&lt;&gt;0, C68&lt;&gt;0, D68&lt;&gt;0, E68&lt;&gt;0), 64, "")</f>
        <v/>
      </c>
      <c r="B68" s="7"/>
      <c r="C68" s="18"/>
      <c r="D68" s="18"/>
      <c r="E68" s="18"/>
    </row>
    <row r="69" spans="1:5" x14ac:dyDescent="0.2">
      <c r="A69" s="6" t="str">
        <f>IF(OR(B69&lt;&gt;0, C69&lt;&gt;0, D69&lt;&gt;0, E69&lt;&gt;0), 65, "")</f>
        <v/>
      </c>
      <c r="B69" s="7"/>
      <c r="C69" s="18"/>
      <c r="D69" s="18"/>
      <c r="E69" s="18"/>
    </row>
    <row r="70" spans="1:5" x14ac:dyDescent="0.2">
      <c r="A70" s="6" t="str">
        <f>IF(OR(B70&lt;&gt;0, C70&lt;&gt;0, D70&lt;&gt;0, E70&lt;&gt;0), 66, "")</f>
        <v/>
      </c>
      <c r="B70" s="7"/>
      <c r="C70" s="18"/>
      <c r="D70" s="18"/>
      <c r="E70" s="18"/>
    </row>
    <row r="71" spans="1:5" x14ac:dyDescent="0.2">
      <c r="A71" s="6" t="str">
        <f>IF(OR(B71&lt;&gt;0, C71&lt;&gt;0, D71&lt;&gt;0, E71&lt;&gt;0), 67, "")</f>
        <v/>
      </c>
      <c r="B71" s="7"/>
      <c r="C71" s="18"/>
      <c r="D71" s="18"/>
      <c r="E71" s="18"/>
    </row>
    <row r="72" spans="1:5" x14ac:dyDescent="0.2">
      <c r="A72" s="6" t="str">
        <f>IF(OR(B72&lt;&gt;0, C72&lt;&gt;0, D72&lt;&gt;0, E72&lt;&gt;0), 68, "")</f>
        <v/>
      </c>
      <c r="B72" s="7"/>
      <c r="C72" s="18"/>
      <c r="D72" s="18"/>
      <c r="E72" s="18"/>
    </row>
    <row r="73" spans="1:5" x14ac:dyDescent="0.2">
      <c r="A73" s="6" t="str">
        <f>IF(OR(B73&lt;&gt;0, C73&lt;&gt;0, D73&lt;&gt;0, E73&lt;&gt;0), 69, "")</f>
        <v/>
      </c>
      <c r="B73" s="7"/>
      <c r="C73" s="18"/>
      <c r="D73" s="18"/>
      <c r="E73" s="18"/>
    </row>
    <row r="74" spans="1:5" x14ac:dyDescent="0.2">
      <c r="A74" s="6" t="str">
        <f>IF(OR(B74&lt;&gt;0, C74&lt;&gt;0, D74&lt;&gt;0, E74&lt;&gt;0), 70, "")</f>
        <v/>
      </c>
      <c r="B74" s="7"/>
      <c r="C74" s="18"/>
      <c r="D74" s="18"/>
      <c r="E74" s="18"/>
    </row>
    <row r="75" spans="1:5" x14ac:dyDescent="0.2">
      <c r="A75" s="6" t="str">
        <f>IF(OR(B75&lt;&gt;0, C75&lt;&gt;0, D75&lt;&gt;0, E75&lt;&gt;0), 71, "")</f>
        <v/>
      </c>
      <c r="B75" s="7"/>
      <c r="C75" s="18"/>
      <c r="D75" s="18"/>
      <c r="E75" s="18"/>
    </row>
    <row r="76" spans="1:5" x14ac:dyDescent="0.2">
      <c r="A76" s="6" t="str">
        <f>IF(OR(B76&lt;&gt;0, C76&lt;&gt;0, D76&lt;&gt;0, E76&lt;&gt;0), 72, "")</f>
        <v/>
      </c>
      <c r="B76" s="7"/>
      <c r="C76" s="18"/>
      <c r="D76" s="18"/>
      <c r="E76" s="18"/>
    </row>
  </sheetData>
  <sheetProtection password="CC43" sheet="1" objects="1" scenarios="1" selectLockedCells="1"/>
  <mergeCells count="5">
    <mergeCell ref="A3:A4"/>
    <mergeCell ref="B3:B4"/>
    <mergeCell ref="C3:C4"/>
    <mergeCell ref="D3:E3"/>
    <mergeCell ref="A1:E1"/>
  </mergeCells>
  <conditionalFormatting sqref="A5:A76">
    <cfRule type="cellIs" dxfId="16" priority="2" operator="between">
      <formula>0</formula>
      <formula>72</formula>
    </cfRule>
  </conditionalFormatting>
  <conditionalFormatting sqref="B5:E76">
    <cfRule type="cellIs" dxfId="15" priority="1" operator="greaterThan">
      <formula>0</formula>
    </cfRule>
  </conditionalFormatting>
  <dataValidations count="2">
    <dataValidation type="whole" allowBlank="1" showInputMessage="1" showErrorMessage="1" sqref="E5:E76">
      <formula1>0</formula1>
      <formula2>1000</formula2>
    </dataValidation>
    <dataValidation type="whole" allowBlank="1" showInputMessage="1" showErrorMessage="1" sqref="D5:D76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"/>
  <sheetViews>
    <sheetView showWhiteSpace="0" view="pageLayout" topLeftCell="A2" workbookViewId="0">
      <selection activeCell="B8" sqref="B8"/>
    </sheetView>
  </sheetViews>
  <sheetFormatPr defaultRowHeight="12.75" x14ac:dyDescent="0.2"/>
  <cols>
    <col min="1" max="1" width="3.85546875" style="10" customWidth="1"/>
    <col min="2" max="2" width="34.7109375" style="10" customWidth="1"/>
    <col min="3" max="3" width="11.28515625" style="10" customWidth="1"/>
    <col min="4" max="4" width="17.28515625" style="10" customWidth="1"/>
    <col min="5" max="5" width="14.7109375" style="10" customWidth="1"/>
    <col min="6" max="6" width="18.7109375" style="10" customWidth="1"/>
    <col min="7" max="7" width="11.5703125" style="10" customWidth="1"/>
    <col min="8" max="8" width="18.7109375" style="10" customWidth="1"/>
    <col min="9" max="16384" width="9.140625" style="10"/>
  </cols>
  <sheetData>
    <row r="1" spans="1:8" ht="31.5" customHeight="1" x14ac:dyDescent="0.2">
      <c r="A1" s="65" t="s">
        <v>23</v>
      </c>
      <c r="B1" s="65"/>
      <c r="C1" s="65"/>
      <c r="D1" s="65"/>
      <c r="E1" s="65"/>
      <c r="F1" s="65"/>
      <c r="G1" s="65"/>
      <c r="H1" s="65"/>
    </row>
    <row r="3" spans="1:8" ht="25.5" x14ac:dyDescent="0.2">
      <c r="A3" s="16" t="s">
        <v>5</v>
      </c>
      <c r="B3" s="16" t="s">
        <v>51</v>
      </c>
      <c r="C3" s="16" t="s">
        <v>21</v>
      </c>
      <c r="D3" s="16" t="s">
        <v>50</v>
      </c>
      <c r="E3" s="16" t="s">
        <v>22</v>
      </c>
      <c r="F3" s="16" t="s">
        <v>48</v>
      </c>
      <c r="G3" s="16" t="s">
        <v>52</v>
      </c>
      <c r="H3" s="16" t="s">
        <v>49</v>
      </c>
    </row>
    <row r="4" spans="1:8" ht="38.25" x14ac:dyDescent="0.2">
      <c r="A4" s="19">
        <f>IF(OR(B4&lt;&gt;0, C4&lt;&gt;0, D4&lt;&gt;0, E4&lt;&gt;0, F4&lt;&gt;0, G4&lt;&gt;0, H4&lt;&gt;0), 1, "")</f>
        <v>1</v>
      </c>
      <c r="B4" s="7" t="s">
        <v>157</v>
      </c>
      <c r="C4" s="8">
        <v>43866</v>
      </c>
      <c r="D4" s="7" t="s">
        <v>104</v>
      </c>
      <c r="E4" s="9" t="s">
        <v>105</v>
      </c>
      <c r="F4" s="9" t="s">
        <v>106</v>
      </c>
      <c r="G4" s="67"/>
      <c r="H4" s="9" t="s">
        <v>107</v>
      </c>
    </row>
    <row r="5" spans="1:8" ht="51" x14ac:dyDescent="0.2">
      <c r="A5" s="19">
        <f>IF(OR(B5&lt;&gt;0, C5&lt;&gt;0, D5&lt;&gt;0, E5&lt;&gt;0, F5&lt;&gt;0, G5&lt;&gt;0, H5&lt;&gt;0), 2, "")</f>
        <v>2</v>
      </c>
      <c r="B5" s="7" t="s">
        <v>120</v>
      </c>
      <c r="C5" s="8">
        <v>43882</v>
      </c>
      <c r="D5" s="7" t="s">
        <v>121</v>
      </c>
      <c r="E5" s="9" t="s">
        <v>89</v>
      </c>
      <c r="F5" s="9" t="s">
        <v>122</v>
      </c>
      <c r="G5" s="9" t="s">
        <v>111</v>
      </c>
      <c r="H5" s="9" t="s">
        <v>123</v>
      </c>
    </row>
    <row r="6" spans="1:8" ht="51" x14ac:dyDescent="0.2">
      <c r="A6" s="19">
        <f>IF(OR(B6&lt;&gt;0, C6&lt;&gt;0, D6&lt;&gt;0, E6&lt;&gt;0, F6&lt;&gt;0, G6&lt;&gt;0, H6&lt;&gt;0), 3, "")</f>
        <v>3</v>
      </c>
      <c r="B6" s="7" t="s">
        <v>120</v>
      </c>
      <c r="C6" s="8">
        <v>43882</v>
      </c>
      <c r="D6" s="7" t="s">
        <v>121</v>
      </c>
      <c r="E6" s="9" t="s">
        <v>89</v>
      </c>
      <c r="F6" s="9" t="s">
        <v>125</v>
      </c>
      <c r="G6" s="9" t="s">
        <v>91</v>
      </c>
      <c r="H6" s="9" t="s">
        <v>123</v>
      </c>
    </row>
    <row r="7" spans="1:8" ht="51" x14ac:dyDescent="0.2">
      <c r="A7" s="19">
        <f>IF(OR(B7&lt;&gt;0, C7&lt;&gt;0, D7&lt;&gt;0, E7&lt;&gt;0, F7&lt;&gt;0, G7&lt;&gt;0, H7&lt;&gt;0), 4, "")</f>
        <v>4</v>
      </c>
      <c r="B7" s="7" t="s">
        <v>120</v>
      </c>
      <c r="C7" s="8">
        <v>43882</v>
      </c>
      <c r="D7" s="7" t="s">
        <v>121</v>
      </c>
      <c r="E7" s="9" t="s">
        <v>124</v>
      </c>
      <c r="F7" s="9" t="s">
        <v>106</v>
      </c>
      <c r="G7" s="9" t="s">
        <v>111</v>
      </c>
      <c r="H7" s="9" t="s">
        <v>107</v>
      </c>
    </row>
    <row r="8" spans="1:8" ht="51" x14ac:dyDescent="0.2">
      <c r="A8" s="19">
        <f>IF(OR(B8&lt;&gt;0, C8&lt;&gt;0, D8&lt;&gt;0, E8&lt;&gt;0, F8&lt;&gt;0, G8&lt;&gt;0, H8&lt;&gt;0), 5, "")</f>
        <v>5</v>
      </c>
      <c r="B8" s="7" t="s">
        <v>120</v>
      </c>
      <c r="C8" s="8">
        <v>43882</v>
      </c>
      <c r="D8" s="7" t="s">
        <v>121</v>
      </c>
      <c r="E8" s="9" t="s">
        <v>124</v>
      </c>
      <c r="F8" s="9" t="s">
        <v>126</v>
      </c>
      <c r="G8" s="9" t="s">
        <v>111</v>
      </c>
      <c r="H8" s="9" t="s">
        <v>107</v>
      </c>
    </row>
    <row r="9" spans="1:8" ht="63.75" x14ac:dyDescent="0.2">
      <c r="A9" s="19">
        <f>IF(OR(B9&lt;&gt;0, C9&lt;&gt;0, D9&lt;&gt;0, E9&lt;&gt;0, F9&lt;&gt;0, G9&lt;&gt;0, H9&lt;&gt;0), 6, "")</f>
        <v>6</v>
      </c>
      <c r="B9" s="7" t="s">
        <v>139</v>
      </c>
      <c r="C9" s="8">
        <v>43904</v>
      </c>
      <c r="D9" s="7" t="s">
        <v>140</v>
      </c>
      <c r="E9" s="9" t="s">
        <v>89</v>
      </c>
      <c r="F9" s="9" t="s">
        <v>90</v>
      </c>
      <c r="G9" s="9" t="s">
        <v>91</v>
      </c>
      <c r="H9" s="9" t="s">
        <v>92</v>
      </c>
    </row>
    <row r="10" spans="1:8" ht="63.75" x14ac:dyDescent="0.2">
      <c r="A10" s="19">
        <f>IF(OR(B10&lt;&gt;0, C10&lt;&gt;0, D10&lt;&gt;0, E10&lt;&gt;0, F10&lt;&gt;0, G10&lt;&gt;0, H10&lt;&gt;0), 7, "")</f>
        <v>7</v>
      </c>
      <c r="B10" s="7" t="s">
        <v>139</v>
      </c>
      <c r="C10" s="8">
        <v>43904</v>
      </c>
      <c r="D10" s="7" t="s">
        <v>140</v>
      </c>
      <c r="E10" s="9" t="s">
        <v>89</v>
      </c>
      <c r="F10" s="9" t="s">
        <v>203</v>
      </c>
      <c r="G10" s="9" t="s">
        <v>97</v>
      </c>
      <c r="H10" s="9" t="s">
        <v>92</v>
      </c>
    </row>
    <row r="11" spans="1:8" ht="38.25" x14ac:dyDescent="0.2">
      <c r="A11" s="19">
        <f>IF(OR(B11&lt;&gt;0, C11&lt;&gt;0, D11&lt;&gt;0, E11&lt;&gt;0, F11&lt;&gt;0, G11&lt;&gt;0, H11&lt;&gt;0), 8, "")</f>
        <v>8</v>
      </c>
      <c r="B11" s="7" t="s">
        <v>141</v>
      </c>
      <c r="C11" s="8">
        <v>43905</v>
      </c>
      <c r="D11" s="7" t="s">
        <v>142</v>
      </c>
      <c r="E11" s="9" t="s">
        <v>143</v>
      </c>
      <c r="F11" s="9" t="s">
        <v>146</v>
      </c>
      <c r="G11" s="67"/>
      <c r="H11" s="9" t="s">
        <v>144</v>
      </c>
    </row>
    <row r="12" spans="1:8" ht="38.25" x14ac:dyDescent="0.2">
      <c r="A12" s="19">
        <f>IF(OR(B12&lt;&gt;0, C12&lt;&gt;0, D12&lt;&gt;0, E12&lt;&gt;0, F12&lt;&gt;0, G12&lt;&gt;0, H12&lt;&gt;0), 9, "")</f>
        <v>9</v>
      </c>
      <c r="B12" s="7" t="s">
        <v>141</v>
      </c>
      <c r="C12" s="8">
        <v>43905</v>
      </c>
      <c r="D12" s="7" t="s">
        <v>142</v>
      </c>
      <c r="E12" s="9" t="s">
        <v>143</v>
      </c>
      <c r="F12" s="9" t="s">
        <v>147</v>
      </c>
      <c r="G12" s="67"/>
      <c r="H12" s="9" t="s">
        <v>145</v>
      </c>
    </row>
    <row r="13" spans="1:8" ht="102" x14ac:dyDescent="0.2">
      <c r="A13" s="19">
        <f>IF(OR(B13&lt;&gt;0, C13&lt;&gt;0, D13&lt;&gt;0, E13&lt;&gt;0, F13&lt;&gt;0, G13&lt;&gt;0, H13&lt;&gt;0), 10, "")</f>
        <v>10</v>
      </c>
      <c r="B13" s="7" t="s">
        <v>151</v>
      </c>
      <c r="C13" s="9" t="s">
        <v>152</v>
      </c>
      <c r="D13" s="7" t="s">
        <v>153</v>
      </c>
      <c r="E13" s="9" t="s">
        <v>154</v>
      </c>
      <c r="F13" s="9" t="s">
        <v>146</v>
      </c>
      <c r="G13" s="9" t="s">
        <v>118</v>
      </c>
      <c r="H13" s="9" t="s">
        <v>144</v>
      </c>
    </row>
    <row r="14" spans="1:8" x14ac:dyDescent="0.2">
      <c r="A14" s="19" t="str">
        <f>IF(OR(B14&lt;&gt;0, C14&lt;&gt;0, D14&lt;&gt;0, E14&lt;&gt;0, F14&lt;&gt;0, G14&lt;&gt;0, H14&lt;&gt;0), 11, "")</f>
        <v/>
      </c>
      <c r="B14" s="7"/>
      <c r="C14" s="9"/>
      <c r="D14" s="7"/>
      <c r="E14" s="9"/>
      <c r="F14" s="9"/>
      <c r="G14" s="9"/>
      <c r="H14" s="9"/>
    </row>
    <row r="15" spans="1:8" x14ac:dyDescent="0.2">
      <c r="A15" s="19" t="str">
        <f>IF(OR(B15&lt;&gt;0, C15&lt;&gt;0, D15&lt;&gt;0, E15&lt;&gt;0, F15&lt;&gt;0, G15&lt;&gt;0, H15&lt;&gt;0), 12, "")</f>
        <v/>
      </c>
      <c r="B15" s="7"/>
      <c r="C15" s="9"/>
      <c r="D15" s="7"/>
      <c r="E15" s="9"/>
      <c r="F15" s="9"/>
      <c r="G15" s="9"/>
      <c r="H15" s="9"/>
    </row>
    <row r="16" spans="1:8" x14ac:dyDescent="0.2">
      <c r="A16" s="19" t="str">
        <f>IF(OR(B16&lt;&gt;0, C16&lt;&gt;0, D16&lt;&gt;0, E16&lt;&gt;0, F16&lt;&gt;0, G16&lt;&gt;0, H16&lt;&gt;0), 13, "")</f>
        <v/>
      </c>
      <c r="B16" s="7"/>
      <c r="C16" s="9"/>
      <c r="D16" s="7"/>
      <c r="E16" s="9"/>
      <c r="F16" s="9"/>
      <c r="G16" s="9"/>
      <c r="H16" s="9"/>
    </row>
    <row r="17" spans="1:8" x14ac:dyDescent="0.2">
      <c r="A17" s="19" t="str">
        <f>IF(OR(B17&lt;&gt;0, C17&lt;&gt;0, D17&lt;&gt;0, E17&lt;&gt;0, F17&lt;&gt;0, G17&lt;&gt;0, H17&lt;&gt;0), 14, "")</f>
        <v/>
      </c>
      <c r="B17" s="7"/>
      <c r="C17" s="9"/>
      <c r="D17" s="7"/>
      <c r="E17" s="9"/>
      <c r="F17" s="9"/>
      <c r="G17" s="9"/>
      <c r="H17" s="9"/>
    </row>
    <row r="18" spans="1:8" x14ac:dyDescent="0.2">
      <c r="A18" s="19" t="str">
        <f>IF(OR(B18&lt;&gt;0, C18&lt;&gt;0, D18&lt;&gt;0, E18&lt;&gt;0, F18&lt;&gt;0, G18&lt;&gt;0, H18&lt;&gt;0), 15, "")</f>
        <v/>
      </c>
      <c r="B18" s="7"/>
      <c r="C18" s="9"/>
      <c r="D18" s="7"/>
      <c r="E18" s="9"/>
      <c r="F18" s="9"/>
      <c r="G18" s="9"/>
      <c r="H18" s="9"/>
    </row>
    <row r="19" spans="1:8" x14ac:dyDescent="0.2">
      <c r="A19" s="19" t="str">
        <f>IF(OR(B19&lt;&gt;0, C19&lt;&gt;0, D19&lt;&gt;0, E19&lt;&gt;0, F19&lt;&gt;0, G19&lt;&gt;0, H19&lt;&gt;0), 16, "")</f>
        <v/>
      </c>
      <c r="B19" s="7"/>
      <c r="C19" s="9"/>
      <c r="D19" s="7"/>
      <c r="E19" s="9"/>
      <c r="F19" s="9"/>
      <c r="G19" s="9"/>
      <c r="H19" s="9"/>
    </row>
    <row r="20" spans="1:8" x14ac:dyDescent="0.2">
      <c r="A20" s="19" t="str">
        <f>IF(OR(B20&lt;&gt;0, C20&lt;&gt;0, D20&lt;&gt;0, E20&lt;&gt;0, F20&lt;&gt;0, G20&lt;&gt;0, H20&lt;&gt;0), 17, "")</f>
        <v/>
      </c>
      <c r="B20" s="7"/>
      <c r="C20" s="9"/>
      <c r="D20" s="7"/>
      <c r="E20" s="9"/>
      <c r="F20" s="9"/>
      <c r="G20" s="9"/>
      <c r="H20" s="9"/>
    </row>
    <row r="21" spans="1:8" x14ac:dyDescent="0.2">
      <c r="A21" s="19" t="str">
        <f>IF(OR(B21&lt;&gt;0, C21&lt;&gt;0, D21&lt;&gt;0, E21&lt;&gt;0, F21&lt;&gt;0, G21&lt;&gt;0, H21&lt;&gt;0), 18, "")</f>
        <v/>
      </c>
      <c r="B21" s="7"/>
      <c r="C21" s="9"/>
      <c r="D21" s="7"/>
      <c r="E21" s="9"/>
      <c r="F21" s="9"/>
      <c r="G21" s="9"/>
      <c r="H21" s="9"/>
    </row>
    <row r="22" spans="1:8" x14ac:dyDescent="0.2">
      <c r="A22" s="19" t="str">
        <f>IF(OR(B22&lt;&gt;0, C22&lt;&gt;0, D22&lt;&gt;0, E22&lt;&gt;0, F22&lt;&gt;0, G22&lt;&gt;0, H22&lt;&gt;0), 19, "")</f>
        <v/>
      </c>
      <c r="B22" s="7"/>
      <c r="C22" s="9"/>
      <c r="D22" s="7"/>
      <c r="E22" s="9"/>
      <c r="F22" s="9"/>
      <c r="G22" s="9"/>
      <c r="H22" s="9"/>
    </row>
    <row r="23" spans="1:8" x14ac:dyDescent="0.2">
      <c r="A23" s="19" t="str">
        <f>IF(OR(B23&lt;&gt;0, C23&lt;&gt;0, D23&lt;&gt;0, E23&lt;&gt;0, F23&lt;&gt;0, G23&lt;&gt;0, H23&lt;&gt;0), 20, "")</f>
        <v/>
      </c>
      <c r="B23" s="7"/>
      <c r="C23" s="9"/>
      <c r="D23" s="7"/>
      <c r="E23" s="9"/>
      <c r="F23" s="9"/>
      <c r="G23" s="9"/>
      <c r="H23" s="9"/>
    </row>
    <row r="24" spans="1:8" x14ac:dyDescent="0.2">
      <c r="A24" s="19" t="str">
        <f>IF(OR(B24&lt;&gt;0, C24&lt;&gt;0, D24&lt;&gt;0, E24&lt;&gt;0, F24&lt;&gt;0, G24&lt;&gt;0, H24&lt;&gt;0), 21, "")</f>
        <v/>
      </c>
      <c r="B24" s="7"/>
      <c r="C24" s="9"/>
      <c r="D24" s="7"/>
      <c r="E24" s="9"/>
      <c r="F24" s="9"/>
      <c r="G24" s="9"/>
      <c r="H24" s="9"/>
    </row>
    <row r="25" spans="1:8" x14ac:dyDescent="0.2">
      <c r="A25" s="19" t="str">
        <f>IF(OR(B25&lt;&gt;0, C25&lt;&gt;0, D25&lt;&gt;0, E25&lt;&gt;0, F25&lt;&gt;0, G25&lt;&gt;0, H25&lt;&gt;0), 22, "")</f>
        <v/>
      </c>
      <c r="B25" s="7"/>
      <c r="C25" s="9"/>
      <c r="D25" s="7"/>
      <c r="E25" s="9"/>
      <c r="F25" s="9"/>
      <c r="G25" s="9"/>
      <c r="H25" s="9"/>
    </row>
    <row r="26" spans="1:8" x14ac:dyDescent="0.2">
      <c r="A26" s="19" t="str">
        <f>IF(OR(B26&lt;&gt;0, C26&lt;&gt;0, D26&lt;&gt;0, E26&lt;&gt;0, F26&lt;&gt;0, G26&lt;&gt;0, H26&lt;&gt;0), 23, "")</f>
        <v/>
      </c>
      <c r="B26" s="7"/>
      <c r="C26" s="9"/>
      <c r="D26" s="7"/>
      <c r="E26" s="9"/>
      <c r="F26" s="9"/>
      <c r="G26" s="9"/>
      <c r="H26" s="9"/>
    </row>
    <row r="27" spans="1:8" x14ac:dyDescent="0.2">
      <c r="A27" s="19" t="str">
        <f>IF(OR(B27&lt;&gt;0, C27&lt;&gt;0, D27&lt;&gt;0, E27&lt;&gt;0, F27&lt;&gt;0, G27&lt;&gt;0, H27&lt;&gt;0), 24, "")</f>
        <v/>
      </c>
      <c r="B27" s="7"/>
      <c r="C27" s="9"/>
      <c r="D27" s="7"/>
      <c r="E27" s="9"/>
      <c r="F27" s="9"/>
      <c r="G27" s="9"/>
      <c r="H27" s="9"/>
    </row>
    <row r="28" spans="1:8" x14ac:dyDescent="0.2">
      <c r="A28" s="19" t="str">
        <f>IF(OR(B28&lt;&gt;0, C28&lt;&gt;0, D28&lt;&gt;0, E28&lt;&gt;0, F28&lt;&gt;0, G28&lt;&gt;0, H28&lt;&gt;0), 25, "")</f>
        <v/>
      </c>
      <c r="B28" s="7"/>
      <c r="C28" s="9"/>
      <c r="D28" s="7"/>
      <c r="E28" s="9"/>
      <c r="F28" s="9"/>
      <c r="G28" s="9"/>
      <c r="H28" s="9"/>
    </row>
    <row r="29" spans="1:8" x14ac:dyDescent="0.2">
      <c r="A29" s="19" t="str">
        <f>IF(OR(B29&lt;&gt;0, C29&lt;&gt;0, D29&lt;&gt;0, E29&lt;&gt;0, F29&lt;&gt;0, G29&lt;&gt;0, H29&lt;&gt;0), 26, "")</f>
        <v/>
      </c>
      <c r="B29" s="7"/>
      <c r="C29" s="9"/>
      <c r="D29" s="7"/>
      <c r="E29" s="9"/>
      <c r="F29" s="9"/>
      <c r="G29" s="9"/>
      <c r="H29" s="9"/>
    </row>
    <row r="30" spans="1:8" x14ac:dyDescent="0.2">
      <c r="A30" s="19" t="str">
        <f>IF(OR(B30&lt;&gt;0, C30&lt;&gt;0, D30&lt;&gt;0, E30&lt;&gt;0, F30&lt;&gt;0, G30&lt;&gt;0, H30&lt;&gt;0), 27, "")</f>
        <v/>
      </c>
      <c r="B30" s="7"/>
      <c r="C30" s="9"/>
      <c r="D30" s="7"/>
      <c r="E30" s="9"/>
      <c r="F30" s="9"/>
      <c r="G30" s="9"/>
      <c r="H30" s="9"/>
    </row>
    <row r="31" spans="1:8" x14ac:dyDescent="0.2">
      <c r="A31" s="19" t="str">
        <f>IF(OR(B31&lt;&gt;0, C31&lt;&gt;0, D31&lt;&gt;0, E31&lt;&gt;0, F31&lt;&gt;0, G31&lt;&gt;0, H31&lt;&gt;0), 28, "")</f>
        <v/>
      </c>
      <c r="B31" s="7"/>
      <c r="C31" s="9"/>
      <c r="D31" s="7"/>
      <c r="E31" s="9"/>
      <c r="F31" s="9"/>
      <c r="G31" s="9"/>
      <c r="H31" s="9"/>
    </row>
    <row r="32" spans="1:8" x14ac:dyDescent="0.2">
      <c r="A32" s="19" t="str">
        <f>IF(OR(B32&lt;&gt;0, C32&lt;&gt;0, D32&lt;&gt;0, E32&lt;&gt;0, F32&lt;&gt;0, G32&lt;&gt;0, H32&lt;&gt;0), 29, "")</f>
        <v/>
      </c>
      <c r="B32" s="7"/>
      <c r="C32" s="9"/>
      <c r="D32" s="7"/>
      <c r="E32" s="9"/>
      <c r="F32" s="9"/>
      <c r="G32" s="9"/>
      <c r="H32" s="9"/>
    </row>
    <row r="33" spans="1:8" x14ac:dyDescent="0.2">
      <c r="A33" s="19" t="str">
        <f>IF(OR(B33&lt;&gt;0, C33&lt;&gt;0, D33&lt;&gt;0, E33&lt;&gt;0, F33&lt;&gt;0, G33&lt;&gt;0, H33&lt;&gt;0), 30, "")</f>
        <v/>
      </c>
      <c r="B33" s="7"/>
      <c r="C33" s="9"/>
      <c r="D33" s="7"/>
      <c r="E33" s="9"/>
      <c r="F33" s="9"/>
      <c r="G33" s="9"/>
      <c r="H33" s="9"/>
    </row>
    <row r="34" spans="1:8" x14ac:dyDescent="0.2">
      <c r="A34" s="19" t="str">
        <f>IF(OR(B34&lt;&gt;0, C34&lt;&gt;0, D34&lt;&gt;0, E34&lt;&gt;0, F34&lt;&gt;0, G34&lt;&gt;0, H34&lt;&gt;0), 31, "")</f>
        <v/>
      </c>
      <c r="B34" s="7"/>
      <c r="C34" s="9"/>
      <c r="D34" s="7"/>
      <c r="E34" s="9"/>
      <c r="F34" s="9"/>
      <c r="G34" s="9"/>
      <c r="H34" s="9"/>
    </row>
    <row r="35" spans="1:8" x14ac:dyDescent="0.2">
      <c r="A35" s="19" t="str">
        <f>IF(OR(B35&lt;&gt;0, C35&lt;&gt;0, D35&lt;&gt;0, E35&lt;&gt;0, F35&lt;&gt;0, G35&lt;&gt;0, H35&lt;&gt;0), 32, "")</f>
        <v/>
      </c>
      <c r="B35" s="7"/>
      <c r="C35" s="9"/>
      <c r="D35" s="7"/>
      <c r="E35" s="9"/>
      <c r="F35" s="9"/>
      <c r="G35" s="9"/>
      <c r="H35" s="9"/>
    </row>
    <row r="36" spans="1:8" x14ac:dyDescent="0.2">
      <c r="A36" s="19" t="str">
        <f>IF(OR(B36&lt;&gt;0, C36&lt;&gt;0, D36&lt;&gt;0, E36&lt;&gt;0, F36&lt;&gt;0, G36&lt;&gt;0, H36&lt;&gt;0), 33, "")</f>
        <v/>
      </c>
      <c r="B36" s="7"/>
      <c r="C36" s="9"/>
      <c r="D36" s="7"/>
      <c r="E36" s="9"/>
      <c r="F36" s="9"/>
      <c r="G36" s="9"/>
      <c r="H36" s="9"/>
    </row>
    <row r="37" spans="1:8" x14ac:dyDescent="0.2">
      <c r="A37" s="19" t="str">
        <f>IF(OR(B37&lt;&gt;0, C37&lt;&gt;0, D37&lt;&gt;0, E37&lt;&gt;0, F37&lt;&gt;0, G37&lt;&gt;0, H37&lt;&gt;0), 34, "")</f>
        <v/>
      </c>
      <c r="B37" s="7"/>
      <c r="C37" s="9"/>
      <c r="D37" s="7"/>
      <c r="E37" s="9"/>
      <c r="F37" s="9"/>
      <c r="G37" s="9"/>
      <c r="H37" s="9"/>
    </row>
    <row r="38" spans="1:8" x14ac:dyDescent="0.2">
      <c r="A38" s="19" t="str">
        <f>IF(OR(B38&lt;&gt;0, C38&lt;&gt;0, D38&lt;&gt;0, E38&lt;&gt;0, F38&lt;&gt;0, G38&lt;&gt;0, H38&lt;&gt;0), 35, "")</f>
        <v/>
      </c>
      <c r="B38" s="7"/>
      <c r="C38" s="9"/>
      <c r="D38" s="7"/>
      <c r="E38" s="9"/>
      <c r="F38" s="9"/>
      <c r="G38" s="9"/>
      <c r="H38" s="9"/>
    </row>
    <row r="39" spans="1:8" x14ac:dyDescent="0.2">
      <c r="A39" s="19" t="str">
        <f>IF(OR(B39&lt;&gt;0, C39&lt;&gt;0, D39&lt;&gt;0, E39&lt;&gt;0, F39&lt;&gt;0, G39&lt;&gt;0, H39&lt;&gt;0), 36, "")</f>
        <v/>
      </c>
      <c r="B39" s="7"/>
      <c r="C39" s="9"/>
      <c r="D39" s="7"/>
      <c r="E39" s="9"/>
      <c r="F39" s="9"/>
      <c r="G39" s="9"/>
      <c r="H39" s="9"/>
    </row>
    <row r="40" spans="1:8" x14ac:dyDescent="0.2">
      <c r="A40" s="19" t="str">
        <f>IF(OR(B40&lt;&gt;0, C40&lt;&gt;0, D40&lt;&gt;0, E40&lt;&gt;0, F40&lt;&gt;0, G40&lt;&gt;0, H40&lt;&gt;0), 37, "")</f>
        <v/>
      </c>
      <c r="B40" s="7"/>
      <c r="C40" s="9"/>
      <c r="D40" s="7"/>
      <c r="E40" s="9"/>
      <c r="F40" s="9"/>
      <c r="G40" s="9"/>
      <c r="H40" s="9"/>
    </row>
    <row r="41" spans="1:8" x14ac:dyDescent="0.2">
      <c r="A41" s="19" t="str">
        <f>IF(OR(B41&lt;&gt;0, C41&lt;&gt;0, D41&lt;&gt;0, E41&lt;&gt;0, F41&lt;&gt;0, G41&lt;&gt;0, H41&lt;&gt;0), 38, "")</f>
        <v/>
      </c>
      <c r="B41" s="7"/>
      <c r="C41" s="9"/>
      <c r="D41" s="7"/>
      <c r="E41" s="9"/>
      <c r="F41" s="9"/>
      <c r="G41" s="9"/>
      <c r="H41" s="9"/>
    </row>
    <row r="42" spans="1:8" x14ac:dyDescent="0.2">
      <c r="A42" s="19" t="str">
        <f>IF(OR(B42&lt;&gt;0, C42&lt;&gt;0, D42&lt;&gt;0, E42&lt;&gt;0, F42&lt;&gt;0, G42&lt;&gt;0, H42&lt;&gt;0), 39, "")</f>
        <v/>
      </c>
      <c r="B42" s="7"/>
      <c r="C42" s="9"/>
      <c r="D42" s="7"/>
      <c r="E42" s="9"/>
      <c r="F42" s="9"/>
      <c r="G42" s="9"/>
      <c r="H42" s="9"/>
    </row>
    <row r="43" spans="1:8" x14ac:dyDescent="0.2">
      <c r="A43" s="19" t="str">
        <f>IF(OR(B43&lt;&gt;0, C43&lt;&gt;0, D43&lt;&gt;0, E43&lt;&gt;0, F43&lt;&gt;0, G43&lt;&gt;0, H43&lt;&gt;0), 40, "")</f>
        <v/>
      </c>
      <c r="B43" s="7"/>
      <c r="C43" s="9"/>
      <c r="D43" s="7"/>
      <c r="E43" s="9"/>
      <c r="F43" s="9"/>
      <c r="G43" s="9"/>
      <c r="H43" s="9"/>
    </row>
    <row r="44" spans="1:8" x14ac:dyDescent="0.2">
      <c r="A44" s="19" t="str">
        <f>IF(OR(B44&lt;&gt;0, C44&lt;&gt;0, D44&lt;&gt;0, E44&lt;&gt;0, F44&lt;&gt;0, G44&lt;&gt;0, H44&lt;&gt;0), 41, "")</f>
        <v/>
      </c>
      <c r="B44" s="7"/>
      <c r="C44" s="9"/>
      <c r="D44" s="7"/>
      <c r="E44" s="9"/>
      <c r="F44" s="9"/>
      <c r="G44" s="9"/>
      <c r="H44" s="9"/>
    </row>
    <row r="45" spans="1:8" x14ac:dyDescent="0.2">
      <c r="A45" s="19" t="str">
        <f>IF(OR(B45&lt;&gt;0, C45&lt;&gt;0, D45&lt;&gt;0, E45&lt;&gt;0, F45&lt;&gt;0, G45&lt;&gt;0, H45&lt;&gt;0), 42, "")</f>
        <v/>
      </c>
      <c r="B45" s="7"/>
      <c r="C45" s="9"/>
      <c r="D45" s="7"/>
      <c r="E45" s="9"/>
      <c r="F45" s="9"/>
      <c r="G45" s="9"/>
      <c r="H45" s="9"/>
    </row>
    <row r="46" spans="1:8" x14ac:dyDescent="0.2">
      <c r="A46" s="19" t="str">
        <f>IF(OR(B46&lt;&gt;0, C46&lt;&gt;0, D46&lt;&gt;0, E46&lt;&gt;0, F46&lt;&gt;0, G46&lt;&gt;0, H46&lt;&gt;0), 43, "")</f>
        <v/>
      </c>
      <c r="B46" s="7"/>
      <c r="C46" s="9"/>
      <c r="D46" s="7"/>
      <c r="E46" s="9"/>
      <c r="F46" s="9"/>
      <c r="G46" s="9"/>
      <c r="H46" s="9"/>
    </row>
    <row r="47" spans="1:8" x14ac:dyDescent="0.2">
      <c r="A47" s="19" t="str">
        <f>IF(OR(B47&lt;&gt;0, C47&lt;&gt;0, D47&lt;&gt;0, E47&lt;&gt;0, F47&lt;&gt;0, G47&lt;&gt;0, H47&lt;&gt;0), 44, "")</f>
        <v/>
      </c>
      <c r="B47" s="7"/>
      <c r="C47" s="9"/>
      <c r="D47" s="7"/>
      <c r="E47" s="9"/>
      <c r="F47" s="9"/>
      <c r="G47" s="9"/>
      <c r="H47" s="9"/>
    </row>
    <row r="48" spans="1:8" x14ac:dyDescent="0.2">
      <c r="A48" s="19" t="str">
        <f>IF(OR(B48&lt;&gt;0, C48&lt;&gt;0, D48&lt;&gt;0, E48&lt;&gt;0, F48&lt;&gt;0, G48&lt;&gt;0, H48&lt;&gt;0), 45, "")</f>
        <v/>
      </c>
      <c r="B48" s="7"/>
      <c r="C48" s="9"/>
      <c r="D48" s="7"/>
      <c r="E48" s="9"/>
      <c r="F48" s="9"/>
      <c r="G48" s="9"/>
      <c r="H48" s="9"/>
    </row>
    <row r="49" spans="1:8" x14ac:dyDescent="0.2">
      <c r="A49" s="19" t="str">
        <f>IF(OR(B49&lt;&gt;0, C49&lt;&gt;0, D49&lt;&gt;0, E49&lt;&gt;0, F49&lt;&gt;0, G49&lt;&gt;0, H49&lt;&gt;0), 46, "")</f>
        <v/>
      </c>
      <c r="B49" s="7"/>
      <c r="C49" s="9"/>
      <c r="D49" s="7"/>
      <c r="E49" s="9"/>
      <c r="F49" s="9"/>
      <c r="G49" s="9"/>
      <c r="H49" s="9"/>
    </row>
    <row r="50" spans="1:8" x14ac:dyDescent="0.2">
      <c r="A50" s="19" t="str">
        <f>IF(OR(B50&lt;&gt;0, C50&lt;&gt;0, D50&lt;&gt;0, E50&lt;&gt;0, F50&lt;&gt;0, G50&lt;&gt;0, H50&lt;&gt;0), 47, "")</f>
        <v/>
      </c>
      <c r="B50" s="7"/>
      <c r="C50" s="9"/>
      <c r="D50" s="7"/>
      <c r="E50" s="9"/>
      <c r="F50" s="9"/>
      <c r="G50" s="9"/>
      <c r="H50" s="9"/>
    </row>
    <row r="51" spans="1:8" x14ac:dyDescent="0.2">
      <c r="A51" s="19" t="str">
        <f>IF(OR(B51&lt;&gt;0, C51&lt;&gt;0, D51&lt;&gt;0, E51&lt;&gt;0, F51&lt;&gt;0, G51&lt;&gt;0, H51&lt;&gt;0), 48, "")</f>
        <v/>
      </c>
      <c r="B51" s="7"/>
      <c r="C51" s="9"/>
      <c r="D51" s="7"/>
      <c r="E51" s="9"/>
      <c r="F51" s="9"/>
      <c r="G51" s="9"/>
      <c r="H51" s="9"/>
    </row>
    <row r="52" spans="1:8" x14ac:dyDescent="0.2">
      <c r="A52" s="19" t="str">
        <f>IF(OR(B52&lt;&gt;0, C52&lt;&gt;0, D52&lt;&gt;0, E52&lt;&gt;0, F52&lt;&gt;0, G52&lt;&gt;0, H52&lt;&gt;0), 49, "")</f>
        <v/>
      </c>
      <c r="B52" s="7"/>
      <c r="C52" s="9"/>
      <c r="D52" s="7"/>
      <c r="E52" s="9"/>
      <c r="F52" s="9"/>
      <c r="G52" s="9"/>
      <c r="H52" s="9"/>
    </row>
    <row r="53" spans="1:8" x14ac:dyDescent="0.2">
      <c r="A53" s="19" t="str">
        <f>IF(OR(B53&lt;&gt;0, C53&lt;&gt;0, D53&lt;&gt;0, E53&lt;&gt;0, F53&lt;&gt;0, G53&lt;&gt;0, H53&lt;&gt;0), 50, "")</f>
        <v/>
      </c>
      <c r="B53" s="7"/>
      <c r="C53" s="9"/>
      <c r="D53" s="7"/>
      <c r="E53" s="9"/>
      <c r="F53" s="9"/>
      <c r="G53" s="9"/>
      <c r="H53" s="9"/>
    </row>
    <row r="54" spans="1:8" x14ac:dyDescent="0.2">
      <c r="A54" s="19" t="str">
        <f>IF(OR(B54&lt;&gt;0, C54&lt;&gt;0, D54&lt;&gt;0, E54&lt;&gt;0, F54&lt;&gt;0, G54&lt;&gt;0, H54&lt;&gt;0), 51, "")</f>
        <v/>
      </c>
      <c r="B54" s="7"/>
      <c r="C54" s="9"/>
      <c r="D54" s="7"/>
      <c r="E54" s="9"/>
      <c r="F54" s="9"/>
      <c r="G54" s="9"/>
      <c r="H54" s="9"/>
    </row>
    <row r="55" spans="1:8" x14ac:dyDescent="0.2">
      <c r="A55" s="19" t="str">
        <f>IF(OR(B55&lt;&gt;0, C55&lt;&gt;0, D55&lt;&gt;0, E55&lt;&gt;0, F55&lt;&gt;0, G55&lt;&gt;0, H55&lt;&gt;0), 52, "")</f>
        <v/>
      </c>
      <c r="B55" s="7"/>
      <c r="C55" s="9"/>
      <c r="D55" s="7"/>
      <c r="E55" s="9"/>
      <c r="F55" s="9"/>
      <c r="G55" s="9"/>
      <c r="H55" s="9"/>
    </row>
    <row r="56" spans="1:8" x14ac:dyDescent="0.2">
      <c r="A56" s="19" t="str">
        <f>IF(OR(B56&lt;&gt;0, C56&lt;&gt;0, D56&lt;&gt;0, E56&lt;&gt;0, F56&lt;&gt;0, G56&lt;&gt;0, H56&lt;&gt;0), 53, "")</f>
        <v/>
      </c>
      <c r="B56" s="7"/>
      <c r="C56" s="9"/>
      <c r="D56" s="7"/>
      <c r="E56" s="9"/>
      <c r="F56" s="9"/>
      <c r="G56" s="9"/>
      <c r="H56" s="9"/>
    </row>
    <row r="57" spans="1:8" x14ac:dyDescent="0.2">
      <c r="A57" s="19" t="str">
        <f>IF(OR(B57&lt;&gt;0, C57&lt;&gt;0, D57&lt;&gt;0, E57&lt;&gt;0, F57&lt;&gt;0, G57&lt;&gt;0, H57&lt;&gt;0), 54, "")</f>
        <v/>
      </c>
      <c r="B57" s="7"/>
      <c r="C57" s="9"/>
      <c r="D57" s="7"/>
      <c r="E57" s="9"/>
      <c r="F57" s="9"/>
      <c r="G57" s="9"/>
      <c r="H57" s="9"/>
    </row>
    <row r="58" spans="1:8" x14ac:dyDescent="0.2">
      <c r="A58" s="19" t="str">
        <f>IF(OR(B58&lt;&gt;0, C58&lt;&gt;0, D58&lt;&gt;0, E58&lt;&gt;0, F58&lt;&gt;0, G58&lt;&gt;0, H58&lt;&gt;0), 55, "")</f>
        <v/>
      </c>
      <c r="B58" s="7"/>
      <c r="C58" s="9"/>
      <c r="D58" s="7"/>
      <c r="E58" s="9"/>
      <c r="F58" s="9"/>
      <c r="G58" s="9"/>
      <c r="H58" s="9"/>
    </row>
    <row r="59" spans="1:8" x14ac:dyDescent="0.2">
      <c r="A59" s="19" t="str">
        <f>IF(OR(B59&lt;&gt;0, C59&lt;&gt;0, D59&lt;&gt;0, E59&lt;&gt;0, F59&lt;&gt;0, G59&lt;&gt;0, H59&lt;&gt;0), 56, "")</f>
        <v/>
      </c>
      <c r="B59" s="7"/>
      <c r="C59" s="9"/>
      <c r="D59" s="7"/>
      <c r="E59" s="9"/>
      <c r="F59" s="9"/>
      <c r="G59" s="9"/>
      <c r="H59" s="9"/>
    </row>
    <row r="60" spans="1:8" x14ac:dyDescent="0.2">
      <c r="A60" s="19" t="str">
        <f>IF(OR(B60&lt;&gt;0, C60&lt;&gt;0, D60&lt;&gt;0, E60&lt;&gt;0, F60&lt;&gt;0, G60&lt;&gt;0, H60&lt;&gt;0), 57, "")</f>
        <v/>
      </c>
      <c r="B60" s="7"/>
      <c r="C60" s="9"/>
      <c r="D60" s="7"/>
      <c r="E60" s="9"/>
      <c r="F60" s="9"/>
      <c r="G60" s="9"/>
      <c r="H60" s="9"/>
    </row>
    <row r="61" spans="1:8" x14ac:dyDescent="0.2">
      <c r="A61" s="19" t="str">
        <f>IF(OR(B61&lt;&gt;0, C61&lt;&gt;0, D61&lt;&gt;0, E61&lt;&gt;0, F61&lt;&gt;0, G61&lt;&gt;0, H61&lt;&gt;0), 58, "")</f>
        <v/>
      </c>
      <c r="B61" s="7"/>
      <c r="C61" s="9"/>
      <c r="D61" s="7"/>
      <c r="E61" s="9"/>
      <c r="F61" s="9"/>
      <c r="G61" s="9"/>
      <c r="H61" s="9"/>
    </row>
    <row r="62" spans="1:8" x14ac:dyDescent="0.2">
      <c r="A62" s="19" t="str">
        <f>IF(OR(B62&lt;&gt;0, C62&lt;&gt;0, D62&lt;&gt;0, E62&lt;&gt;0, F62&lt;&gt;0, G62&lt;&gt;0, H62&lt;&gt;0), 59, "")</f>
        <v/>
      </c>
      <c r="B62" s="7"/>
      <c r="C62" s="9"/>
      <c r="D62" s="7"/>
      <c r="E62" s="9"/>
      <c r="F62" s="9"/>
      <c r="G62" s="9"/>
      <c r="H62" s="9"/>
    </row>
    <row r="63" spans="1:8" x14ac:dyDescent="0.2">
      <c r="A63" s="19" t="str">
        <f>IF(OR(B63&lt;&gt;0, C63&lt;&gt;0, D63&lt;&gt;0, E63&lt;&gt;0, F63&lt;&gt;0, G63&lt;&gt;0, H63&lt;&gt;0), 60, "")</f>
        <v/>
      </c>
      <c r="B63" s="7"/>
      <c r="C63" s="9"/>
      <c r="D63" s="7"/>
      <c r="E63" s="9"/>
      <c r="F63" s="9"/>
      <c r="G63" s="9"/>
      <c r="H63" s="9"/>
    </row>
    <row r="64" spans="1:8" x14ac:dyDescent="0.2">
      <c r="A64" s="19" t="str">
        <f>IF(OR(B64&lt;&gt;0, C64&lt;&gt;0, D64&lt;&gt;0, E64&lt;&gt;0, F64&lt;&gt;0, G64&lt;&gt;0, H64&lt;&gt;0), 61, "")</f>
        <v/>
      </c>
      <c r="B64" s="7"/>
      <c r="C64" s="9"/>
      <c r="D64" s="7"/>
      <c r="E64" s="9"/>
      <c r="F64" s="9"/>
      <c r="G64" s="9"/>
      <c r="H64" s="9"/>
    </row>
    <row r="65" spans="1:8" x14ac:dyDescent="0.2">
      <c r="A65" s="19" t="str">
        <f>IF(OR(B65&lt;&gt;0, C65&lt;&gt;0, D65&lt;&gt;0, E65&lt;&gt;0, F65&lt;&gt;0, G65&lt;&gt;0, H65&lt;&gt;0), 62, "")</f>
        <v/>
      </c>
      <c r="B65" s="7"/>
      <c r="C65" s="9"/>
      <c r="D65" s="7"/>
      <c r="E65" s="9"/>
      <c r="F65" s="9"/>
      <c r="G65" s="9"/>
      <c r="H65" s="9"/>
    </row>
    <row r="66" spans="1:8" x14ac:dyDescent="0.2">
      <c r="A66" s="19" t="str">
        <f>IF(OR(B66&lt;&gt;0, C66&lt;&gt;0, D66&lt;&gt;0, E66&lt;&gt;0, F66&lt;&gt;0, G66&lt;&gt;0, H66&lt;&gt;0), 63, "")</f>
        <v/>
      </c>
      <c r="B66" s="7"/>
      <c r="C66" s="9"/>
      <c r="D66" s="7"/>
      <c r="E66" s="9"/>
      <c r="F66" s="9"/>
      <c r="G66" s="9"/>
      <c r="H66" s="9"/>
    </row>
    <row r="67" spans="1:8" x14ac:dyDescent="0.2">
      <c r="A67" s="19" t="str">
        <f>IF(OR(B67&lt;&gt;0, C67&lt;&gt;0, D67&lt;&gt;0, E67&lt;&gt;0, F67&lt;&gt;0, G67&lt;&gt;0, H67&lt;&gt;0), 64, "")</f>
        <v/>
      </c>
      <c r="B67" s="7"/>
      <c r="C67" s="9"/>
      <c r="D67" s="7"/>
      <c r="E67" s="9"/>
      <c r="F67" s="9"/>
      <c r="G67" s="9"/>
      <c r="H67" s="9"/>
    </row>
    <row r="68" spans="1:8" x14ac:dyDescent="0.2">
      <c r="A68" s="19" t="str">
        <f>IF(OR(B68&lt;&gt;0, C68&lt;&gt;0, D68&lt;&gt;0, E68&lt;&gt;0, F68&lt;&gt;0, G68&lt;&gt;0, H68&lt;&gt;0), 65, "")</f>
        <v/>
      </c>
      <c r="B68" s="7"/>
      <c r="C68" s="9"/>
      <c r="D68" s="7"/>
      <c r="E68" s="9"/>
      <c r="F68" s="9"/>
      <c r="G68" s="9"/>
      <c r="H68" s="9"/>
    </row>
    <row r="69" spans="1:8" x14ac:dyDescent="0.2">
      <c r="A69" s="19" t="str">
        <f>IF(OR(B69&lt;&gt;0, C69&lt;&gt;0, D69&lt;&gt;0, E69&lt;&gt;0, F69&lt;&gt;0, G69&lt;&gt;0, H69&lt;&gt;0), 66, "")</f>
        <v/>
      </c>
      <c r="B69" s="7"/>
      <c r="C69" s="9"/>
      <c r="D69" s="7"/>
      <c r="E69" s="9"/>
      <c r="F69" s="9"/>
      <c r="G69" s="9"/>
      <c r="H69" s="9"/>
    </row>
    <row r="70" spans="1:8" x14ac:dyDescent="0.2">
      <c r="A70" s="19" t="str">
        <f>IF(OR(B70&lt;&gt;0, C70&lt;&gt;0, D70&lt;&gt;0, E70&lt;&gt;0, F70&lt;&gt;0, G70&lt;&gt;0, H70&lt;&gt;0), 67, "")</f>
        <v/>
      </c>
      <c r="B70" s="7"/>
      <c r="C70" s="9"/>
      <c r="D70" s="7"/>
      <c r="E70" s="9"/>
      <c r="F70" s="9"/>
      <c r="G70" s="9"/>
      <c r="H70" s="9"/>
    </row>
    <row r="71" spans="1:8" x14ac:dyDescent="0.2">
      <c r="A71" s="19" t="str">
        <f>IF(OR(B71&lt;&gt;0, C71&lt;&gt;0, D71&lt;&gt;0, E71&lt;&gt;0, F71&lt;&gt;0, G71&lt;&gt;0, H71&lt;&gt;0), 68, "")</f>
        <v/>
      </c>
      <c r="B71" s="7"/>
      <c r="C71" s="9"/>
      <c r="D71" s="7"/>
      <c r="E71" s="9"/>
      <c r="F71" s="9"/>
      <c r="G71" s="9"/>
      <c r="H71" s="9"/>
    </row>
    <row r="72" spans="1:8" x14ac:dyDescent="0.2">
      <c r="A72" s="19" t="str">
        <f>IF(OR(B72&lt;&gt;0, C72&lt;&gt;0, D72&lt;&gt;0, E72&lt;&gt;0, F72&lt;&gt;0, G72&lt;&gt;0, H72&lt;&gt;0), 69, "")</f>
        <v/>
      </c>
      <c r="B72" s="7"/>
      <c r="C72" s="9"/>
      <c r="D72" s="7"/>
      <c r="E72" s="9"/>
      <c r="F72" s="9"/>
      <c r="G72" s="9"/>
      <c r="H72" s="9"/>
    </row>
    <row r="73" spans="1:8" x14ac:dyDescent="0.2">
      <c r="A73" s="19" t="str">
        <f>IF(OR(B73&lt;&gt;0, C73&lt;&gt;0, D73&lt;&gt;0, E73&lt;&gt;0, F73&lt;&gt;0, G73&lt;&gt;0, H73&lt;&gt;0), 70, "")</f>
        <v/>
      </c>
      <c r="B73" s="7"/>
      <c r="C73" s="9"/>
      <c r="D73" s="7"/>
      <c r="E73" s="9"/>
      <c r="F73" s="9"/>
      <c r="G73" s="9"/>
      <c r="H73" s="9"/>
    </row>
    <row r="74" spans="1:8" x14ac:dyDescent="0.2">
      <c r="A74" s="19" t="str">
        <f>IF(OR(B74&lt;&gt;0, C74&lt;&gt;0, D74&lt;&gt;0, E74&lt;&gt;0, F74&lt;&gt;0, G74&lt;&gt;0, H74&lt;&gt;0), 71, "")</f>
        <v/>
      </c>
      <c r="B74" s="7"/>
      <c r="C74" s="9"/>
      <c r="D74" s="7"/>
      <c r="E74" s="9"/>
      <c r="F74" s="9"/>
      <c r="G74" s="9"/>
      <c r="H74" s="9"/>
    </row>
    <row r="75" spans="1:8" x14ac:dyDescent="0.2">
      <c r="A75" s="19" t="str">
        <f>IF(OR(B75&lt;&gt;0, C75&lt;&gt;0, D75&lt;&gt;0, E75&lt;&gt;0, F75&lt;&gt;0, G75&lt;&gt;0, H75&lt;&gt;0), 72, "")</f>
        <v/>
      </c>
      <c r="B75" s="7"/>
      <c r="C75" s="9"/>
      <c r="D75" s="7"/>
      <c r="E75" s="9"/>
      <c r="F75" s="9"/>
      <c r="G75" s="9"/>
      <c r="H75" s="9"/>
    </row>
    <row r="76" spans="1:8" x14ac:dyDescent="0.2">
      <c r="A76" s="20"/>
      <c r="B76" s="20"/>
      <c r="C76" s="20"/>
      <c r="D76" s="20"/>
      <c r="E76" s="20"/>
      <c r="F76" s="20"/>
      <c r="G76" s="20"/>
      <c r="H76" s="20"/>
    </row>
  </sheetData>
  <sheetProtection selectLockedCells="1"/>
  <mergeCells count="1">
    <mergeCell ref="A1:H1"/>
  </mergeCells>
  <conditionalFormatting sqref="B76:H76 B4:F75 H4:H75">
    <cfRule type="cellIs" dxfId="14" priority="3" operator="greaterThan">
      <formula>0</formula>
    </cfRule>
  </conditionalFormatting>
  <conditionalFormatting sqref="A4:A75">
    <cfRule type="cellIs" dxfId="13" priority="2" operator="between">
      <formula>0</formula>
      <formula>72</formula>
    </cfRule>
  </conditionalFormatting>
  <conditionalFormatting sqref="G4:G75">
    <cfRule type="cellIs" dxfId="12" priority="1" operator="greaterThan">
      <formula>0</formula>
    </cfRule>
  </conditionalFormatting>
  <dataValidations count="1">
    <dataValidation type="list" allowBlank="1" showInputMessage="1" showErrorMessage="1" sqref="G4:G75">
      <formula1>"Гран-При, Диплом (лауреата) I степени, Диплом (лауреата) II степени, Диплом (лауреата) III степени, Дипломант, Специальные награды"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showWhiteSpace="0" view="pageLayout" workbookViewId="0">
      <selection activeCell="D18" sqref="D18"/>
    </sheetView>
  </sheetViews>
  <sheetFormatPr defaultRowHeight="12.75" x14ac:dyDescent="0.2"/>
  <cols>
    <col min="1" max="1" width="3.85546875" style="10" customWidth="1"/>
    <col min="2" max="2" width="34.7109375" style="10" customWidth="1"/>
    <col min="3" max="3" width="11.28515625" style="10" customWidth="1"/>
    <col min="4" max="4" width="17.28515625" style="10" customWidth="1"/>
    <col min="5" max="5" width="14.7109375" style="10" customWidth="1"/>
    <col min="6" max="6" width="18.7109375" style="10" customWidth="1"/>
    <col min="7" max="7" width="11.5703125" style="10" customWidth="1"/>
    <col min="8" max="8" width="18.7109375" style="10" customWidth="1"/>
    <col min="9" max="16384" width="9.140625" style="10"/>
  </cols>
  <sheetData>
    <row r="1" spans="1:8" ht="15.75" x14ac:dyDescent="0.2">
      <c r="A1" s="65" t="s">
        <v>24</v>
      </c>
      <c r="B1" s="65"/>
      <c r="C1" s="65"/>
      <c r="D1" s="65"/>
      <c r="E1" s="65"/>
      <c r="F1" s="65"/>
      <c r="G1" s="65"/>
      <c r="H1" s="65"/>
    </row>
    <row r="3" spans="1:8" ht="25.5" x14ac:dyDescent="0.2">
      <c r="A3" s="16" t="s">
        <v>5</v>
      </c>
      <c r="B3" s="16" t="s">
        <v>51</v>
      </c>
      <c r="C3" s="16" t="s">
        <v>21</v>
      </c>
      <c r="D3" s="16" t="s">
        <v>50</v>
      </c>
      <c r="E3" s="16" t="s">
        <v>22</v>
      </c>
      <c r="F3" s="16" t="s">
        <v>48</v>
      </c>
      <c r="G3" s="16" t="s">
        <v>52</v>
      </c>
      <c r="H3" s="16" t="s">
        <v>49</v>
      </c>
    </row>
    <row r="4" spans="1:8" ht="51" x14ac:dyDescent="0.2">
      <c r="A4" s="19">
        <f>IF(OR(B4&lt;&gt;0, C4&lt;&gt;0, D4&lt;&gt;0, E4&lt;&gt;0, F4&lt;&gt;0, G4&lt;&gt;0, H4&lt;&gt;0), 1, "")</f>
        <v>1</v>
      </c>
      <c r="B4" s="7" t="s">
        <v>87</v>
      </c>
      <c r="C4" s="8">
        <v>43771</v>
      </c>
      <c r="D4" s="7" t="s">
        <v>88</v>
      </c>
      <c r="E4" s="9" t="s">
        <v>89</v>
      </c>
      <c r="F4" s="9" t="s">
        <v>90</v>
      </c>
      <c r="G4" s="9" t="s">
        <v>91</v>
      </c>
      <c r="H4" s="9" t="s">
        <v>92</v>
      </c>
    </row>
    <row r="5" spans="1:8" ht="76.5" x14ac:dyDescent="0.2">
      <c r="A5" s="19">
        <f>IF(OR(B5&lt;&gt;0, C5&lt;&gt;0, D5&lt;&gt;0, E5&lt;&gt;0, F5&lt;&gt;0, G5&lt;&gt;0, H5&lt;&gt;0), 2, "")</f>
        <v>2</v>
      </c>
      <c r="B5" s="7" t="s">
        <v>93</v>
      </c>
      <c r="C5" s="9" t="s">
        <v>94</v>
      </c>
      <c r="D5" s="7" t="s">
        <v>95</v>
      </c>
      <c r="E5" s="9" t="s">
        <v>96</v>
      </c>
      <c r="F5" s="9" t="s">
        <v>204</v>
      </c>
      <c r="G5" s="9" t="s">
        <v>97</v>
      </c>
      <c r="H5" s="9" t="s">
        <v>98</v>
      </c>
    </row>
    <row r="6" spans="1:8" ht="76.5" x14ac:dyDescent="0.2">
      <c r="A6" s="19">
        <f>IF(OR(B6&lt;&gt;0, C6&lt;&gt;0, D6&lt;&gt;0, E6&lt;&gt;0, F6&lt;&gt;0, G6&lt;&gt;0, H6&lt;&gt;0), 3, "")</f>
        <v>3</v>
      </c>
      <c r="B6" s="7" t="s">
        <v>93</v>
      </c>
      <c r="C6" s="9" t="s">
        <v>99</v>
      </c>
      <c r="D6" s="7" t="s">
        <v>95</v>
      </c>
      <c r="E6" s="9" t="s">
        <v>96</v>
      </c>
      <c r="F6" s="9" t="s">
        <v>205</v>
      </c>
      <c r="G6" s="9" t="s">
        <v>97</v>
      </c>
      <c r="H6" s="9" t="s">
        <v>100</v>
      </c>
    </row>
    <row r="7" spans="1:8" ht="51" x14ac:dyDescent="0.2">
      <c r="A7" s="19">
        <f>IF(OR(B7&lt;&gt;0, C7&lt;&gt;0, D7&lt;&gt;0, E7&lt;&gt;0, F7&lt;&gt;0, G7&lt;&gt;0, H7&lt;&gt;0), 4, "")</f>
        <v>4</v>
      </c>
      <c r="B7" s="7" t="s">
        <v>101</v>
      </c>
      <c r="C7" s="9" t="s">
        <v>102</v>
      </c>
      <c r="D7" s="7" t="s">
        <v>103</v>
      </c>
      <c r="E7" s="9" t="s">
        <v>89</v>
      </c>
      <c r="F7" s="9" t="s">
        <v>90</v>
      </c>
      <c r="G7" s="9" t="s">
        <v>97</v>
      </c>
      <c r="H7" s="9" t="s">
        <v>92</v>
      </c>
    </row>
    <row r="8" spans="1:8" ht="63.75" x14ac:dyDescent="0.2">
      <c r="A8" s="19">
        <f>IF(OR(B8&lt;&gt;0, C8&lt;&gt;0, D8&lt;&gt;0, E8&lt;&gt;0, F8&lt;&gt;0, G8&lt;&gt;0, H8&lt;&gt;0), 5, "")</f>
        <v>5</v>
      </c>
      <c r="B8" s="7" t="s">
        <v>108</v>
      </c>
      <c r="C8" s="8">
        <v>43870</v>
      </c>
      <c r="D8" s="7" t="s">
        <v>109</v>
      </c>
      <c r="E8" s="9" t="s">
        <v>110</v>
      </c>
      <c r="F8" s="9" t="s">
        <v>148</v>
      </c>
      <c r="G8" s="9" t="s">
        <v>111</v>
      </c>
      <c r="H8" s="9" t="s">
        <v>112</v>
      </c>
    </row>
    <row r="9" spans="1:8" ht="51" x14ac:dyDescent="0.2">
      <c r="A9" s="19">
        <f>IF(OR(B9&lt;&gt;0, C9&lt;&gt;0, D9&lt;&gt;0, E9&lt;&gt;0, F9&lt;&gt;0, G9&lt;&gt;0, H9&lt;&gt;0), 6, "")</f>
        <v>6</v>
      </c>
      <c r="B9" s="7" t="s">
        <v>113</v>
      </c>
      <c r="C9" s="9" t="s">
        <v>114</v>
      </c>
      <c r="D9" s="7" t="s">
        <v>115</v>
      </c>
      <c r="E9" s="9" t="s">
        <v>116</v>
      </c>
      <c r="F9" s="9" t="s">
        <v>117</v>
      </c>
      <c r="G9" s="9" t="s">
        <v>118</v>
      </c>
      <c r="H9" s="9" t="s">
        <v>119</v>
      </c>
    </row>
    <row r="10" spans="1:8" ht="38.25" x14ac:dyDescent="0.2">
      <c r="A10" s="19">
        <f>IF(OR(B10&lt;&gt;0, C10&lt;&gt;0, D10&lt;&gt;0, E10&lt;&gt;0, F10&lt;&gt;0, G10&lt;&gt;0, H10&lt;&gt;0), 7, "")</f>
        <v>7</v>
      </c>
      <c r="B10" s="7" t="s">
        <v>127</v>
      </c>
      <c r="C10" s="9" t="s">
        <v>128</v>
      </c>
      <c r="D10" s="7" t="s">
        <v>104</v>
      </c>
      <c r="E10" s="9" t="s">
        <v>129</v>
      </c>
      <c r="F10" s="9" t="s">
        <v>130</v>
      </c>
      <c r="G10" s="67"/>
      <c r="H10" s="9" t="s">
        <v>131</v>
      </c>
    </row>
    <row r="11" spans="1:8" ht="51" x14ac:dyDescent="0.2">
      <c r="A11" s="19">
        <f>IF(OR(B11&lt;&gt;0, C11&lt;&gt;0, D11&lt;&gt;0, E11&lt;&gt;0, F11&lt;&gt;0, G11&lt;&gt;0, H11&lt;&gt;0), 8, "")</f>
        <v>8</v>
      </c>
      <c r="B11" s="7" t="s">
        <v>137</v>
      </c>
      <c r="C11" s="9" t="s">
        <v>138</v>
      </c>
      <c r="D11" s="7" t="s">
        <v>115</v>
      </c>
      <c r="E11" s="9" t="s">
        <v>124</v>
      </c>
      <c r="F11" s="9" t="s">
        <v>126</v>
      </c>
      <c r="G11" s="9" t="s">
        <v>91</v>
      </c>
      <c r="H11" s="9" t="s">
        <v>136</v>
      </c>
    </row>
    <row r="12" spans="1:8" ht="51" x14ac:dyDescent="0.2">
      <c r="A12" s="19">
        <f>IF(OR(B12&lt;&gt;0, C12&lt;&gt;0, D12&lt;&gt;0, E12&lt;&gt;0, F12&lt;&gt;0, G12&lt;&gt;0, H12&lt;&gt;0), 9, "")</f>
        <v>9</v>
      </c>
      <c r="B12" s="7" t="s">
        <v>137</v>
      </c>
      <c r="C12" s="9" t="s">
        <v>138</v>
      </c>
      <c r="D12" s="7" t="s">
        <v>115</v>
      </c>
      <c r="E12" s="9" t="s">
        <v>124</v>
      </c>
      <c r="F12" s="9" t="s">
        <v>106</v>
      </c>
      <c r="G12" s="9" t="s">
        <v>91</v>
      </c>
      <c r="H12" s="9" t="s">
        <v>136</v>
      </c>
    </row>
    <row r="13" spans="1:8" ht="51" x14ac:dyDescent="0.2">
      <c r="A13" s="19">
        <f>IF(OR(B13&lt;&gt;0, C13&lt;&gt;0, D13&lt;&gt;0, E13&lt;&gt;0, F13&lt;&gt;0, G13&lt;&gt;0, H13&lt;&gt;0), 10, "")</f>
        <v>10</v>
      </c>
      <c r="B13" s="7" t="s">
        <v>137</v>
      </c>
      <c r="C13" s="9" t="s">
        <v>138</v>
      </c>
      <c r="D13" s="7" t="s">
        <v>115</v>
      </c>
      <c r="E13" s="9" t="s">
        <v>89</v>
      </c>
      <c r="F13" s="9" t="s">
        <v>122</v>
      </c>
      <c r="G13" s="9" t="s">
        <v>111</v>
      </c>
      <c r="H13" s="9" t="s">
        <v>123</v>
      </c>
    </row>
    <row r="14" spans="1:8" ht="51" x14ac:dyDescent="0.2">
      <c r="A14" s="19">
        <f>IF(OR(B14&lt;&gt;0, C14&lt;&gt;0, D14&lt;&gt;0, E14&lt;&gt;0, F14&lt;&gt;0, G14&lt;&gt;0, H14&lt;&gt;0), 11, "")</f>
        <v>11</v>
      </c>
      <c r="B14" s="7" t="s">
        <v>137</v>
      </c>
      <c r="C14" s="9" t="s">
        <v>138</v>
      </c>
      <c r="D14" s="7" t="s">
        <v>115</v>
      </c>
      <c r="E14" s="9" t="s">
        <v>89</v>
      </c>
      <c r="F14" s="9" t="s">
        <v>125</v>
      </c>
      <c r="G14" s="9" t="s">
        <v>111</v>
      </c>
      <c r="H14" s="9" t="s">
        <v>123</v>
      </c>
    </row>
    <row r="15" spans="1:8" ht="51" x14ac:dyDescent="0.2">
      <c r="A15" s="19">
        <f>IF(OR(B15&lt;&gt;0, C15&lt;&gt;0, D15&lt;&gt;0, E15&lt;&gt;0, F15&lt;&gt;0, G15&lt;&gt;0, H15&lt;&gt;0), 12, "")</f>
        <v>12</v>
      </c>
      <c r="B15" s="7" t="s">
        <v>149</v>
      </c>
      <c r="C15" s="9" t="s">
        <v>150</v>
      </c>
      <c r="D15" s="7" t="s">
        <v>115</v>
      </c>
      <c r="E15" s="9" t="s">
        <v>89</v>
      </c>
      <c r="F15" s="9" t="s">
        <v>90</v>
      </c>
      <c r="G15" s="9" t="s">
        <v>111</v>
      </c>
      <c r="H15" s="9" t="s">
        <v>92</v>
      </c>
    </row>
    <row r="16" spans="1:8" ht="38.25" x14ac:dyDescent="0.2">
      <c r="A16" s="19">
        <f>IF(OR(B16&lt;&gt;0, C16&lt;&gt;0, D16&lt;&gt;0, E16&lt;&gt;0, F16&lt;&gt;0, G16&lt;&gt;0, H16&lt;&gt;0), 13, "")</f>
        <v>13</v>
      </c>
      <c r="B16" s="7" t="s">
        <v>149</v>
      </c>
      <c r="C16" s="9" t="s">
        <v>150</v>
      </c>
      <c r="D16" s="7" t="s">
        <v>115</v>
      </c>
      <c r="E16" s="9" t="s">
        <v>124</v>
      </c>
      <c r="F16" s="9" t="s">
        <v>106</v>
      </c>
      <c r="G16" s="9" t="s">
        <v>91</v>
      </c>
      <c r="H16" s="9" t="s">
        <v>136</v>
      </c>
    </row>
    <row r="17" spans="1:8" ht="38.25" x14ac:dyDescent="0.2">
      <c r="A17" s="19">
        <f>IF(OR(B17&lt;&gt;0, C17&lt;&gt;0, D17&lt;&gt;0, E17&lt;&gt;0, F17&lt;&gt;0, G17&lt;&gt;0, H17&lt;&gt;0), 14, "")</f>
        <v>14</v>
      </c>
      <c r="B17" s="7" t="s">
        <v>149</v>
      </c>
      <c r="C17" s="9" t="s">
        <v>150</v>
      </c>
      <c r="D17" s="7" t="s">
        <v>115</v>
      </c>
      <c r="E17" s="9" t="s">
        <v>124</v>
      </c>
      <c r="F17" s="9" t="s">
        <v>126</v>
      </c>
      <c r="G17" s="9" t="s">
        <v>118</v>
      </c>
      <c r="H17" s="9" t="s">
        <v>136</v>
      </c>
    </row>
    <row r="18" spans="1:8" x14ac:dyDescent="0.2">
      <c r="A18" s="19" t="str">
        <f>IF(OR(B18&lt;&gt;0, C18&lt;&gt;0, D18&lt;&gt;0, E18&lt;&gt;0, F18&lt;&gt;0, G18&lt;&gt;0, H18&lt;&gt;0), 15, "")</f>
        <v/>
      </c>
      <c r="B18" s="7"/>
      <c r="C18" s="9"/>
      <c r="D18" s="7"/>
      <c r="E18" s="9"/>
      <c r="F18" s="9"/>
      <c r="G18" s="9"/>
      <c r="H18" s="9"/>
    </row>
    <row r="19" spans="1:8" x14ac:dyDescent="0.2">
      <c r="A19" s="19" t="str">
        <f>IF(OR(B19&lt;&gt;0, C19&lt;&gt;0, D19&lt;&gt;0, E19&lt;&gt;0, F19&lt;&gt;0, G19&lt;&gt;0, H19&lt;&gt;0), 16, "")</f>
        <v/>
      </c>
      <c r="B19" s="7"/>
      <c r="C19" s="9"/>
      <c r="D19" s="7"/>
      <c r="E19" s="9"/>
      <c r="F19" s="9"/>
      <c r="G19" s="9"/>
      <c r="H19" s="9"/>
    </row>
    <row r="20" spans="1:8" x14ac:dyDescent="0.2">
      <c r="A20" s="19" t="str">
        <f>IF(OR(B20&lt;&gt;0, C20&lt;&gt;0, D20&lt;&gt;0, E20&lt;&gt;0, F20&lt;&gt;0, G20&lt;&gt;0, H20&lt;&gt;0), 17, "")</f>
        <v/>
      </c>
      <c r="B20" s="7"/>
      <c r="C20" s="9"/>
      <c r="D20" s="7"/>
      <c r="E20" s="9"/>
      <c r="F20" s="9"/>
      <c r="G20" s="9"/>
      <c r="H20" s="9"/>
    </row>
    <row r="21" spans="1:8" x14ac:dyDescent="0.2">
      <c r="A21" s="19" t="str">
        <f>IF(OR(B21&lt;&gt;0, C21&lt;&gt;0, D21&lt;&gt;0, E21&lt;&gt;0, F21&lt;&gt;0, G21&lt;&gt;0, H21&lt;&gt;0), 18, "")</f>
        <v/>
      </c>
      <c r="B21" s="7"/>
      <c r="C21" s="9"/>
      <c r="D21" s="7"/>
      <c r="E21" s="9"/>
      <c r="F21" s="9"/>
      <c r="G21" s="9"/>
      <c r="H21" s="9"/>
    </row>
    <row r="22" spans="1:8" x14ac:dyDescent="0.2">
      <c r="A22" s="19" t="str">
        <f>IF(OR(B22&lt;&gt;0, C22&lt;&gt;0, D22&lt;&gt;0, E22&lt;&gt;0, F22&lt;&gt;0, G22&lt;&gt;0, H22&lt;&gt;0), 19, "")</f>
        <v/>
      </c>
      <c r="B22" s="7"/>
      <c r="C22" s="9"/>
      <c r="D22" s="7"/>
      <c r="E22" s="9"/>
      <c r="F22" s="9"/>
      <c r="G22" s="9"/>
      <c r="H22" s="9"/>
    </row>
    <row r="23" spans="1:8" x14ac:dyDescent="0.2">
      <c r="A23" s="19" t="str">
        <f>IF(OR(B23&lt;&gt;0, C23&lt;&gt;0, D23&lt;&gt;0, E23&lt;&gt;0, F23&lt;&gt;0, G23&lt;&gt;0, H23&lt;&gt;0), 20, "")</f>
        <v/>
      </c>
      <c r="B23" s="7"/>
      <c r="C23" s="9"/>
      <c r="D23" s="7"/>
      <c r="E23" s="9"/>
      <c r="F23" s="9"/>
      <c r="G23" s="9"/>
      <c r="H23" s="9"/>
    </row>
    <row r="24" spans="1:8" x14ac:dyDescent="0.2">
      <c r="A24" s="19" t="str">
        <f>IF(OR(B24&lt;&gt;0, C24&lt;&gt;0, D24&lt;&gt;0, E24&lt;&gt;0, F24&lt;&gt;0, G24&lt;&gt;0, H24&lt;&gt;0), 21, "")</f>
        <v/>
      </c>
      <c r="B24" s="7"/>
      <c r="C24" s="9"/>
      <c r="D24" s="7"/>
      <c r="E24" s="9"/>
      <c r="F24" s="9"/>
      <c r="G24" s="9"/>
      <c r="H24" s="9"/>
    </row>
    <row r="25" spans="1:8" x14ac:dyDescent="0.2">
      <c r="A25" s="19" t="str">
        <f>IF(OR(B25&lt;&gt;0, C25&lt;&gt;0, D25&lt;&gt;0, E25&lt;&gt;0, F25&lt;&gt;0, G25&lt;&gt;0, H25&lt;&gt;0), 22, "")</f>
        <v/>
      </c>
      <c r="B25" s="7"/>
      <c r="C25" s="9"/>
      <c r="D25" s="7"/>
      <c r="E25" s="9"/>
      <c r="F25" s="9"/>
      <c r="G25" s="9"/>
      <c r="H25" s="9"/>
    </row>
    <row r="26" spans="1:8" x14ac:dyDescent="0.2">
      <c r="A26" s="19" t="str">
        <f>IF(OR(B26&lt;&gt;0, C26&lt;&gt;0, D26&lt;&gt;0, E26&lt;&gt;0, F26&lt;&gt;0, G26&lt;&gt;0, H26&lt;&gt;0), 23, "")</f>
        <v/>
      </c>
      <c r="B26" s="7"/>
      <c r="C26" s="9"/>
      <c r="D26" s="7"/>
      <c r="E26" s="9"/>
      <c r="F26" s="9"/>
      <c r="G26" s="9"/>
      <c r="H26" s="9"/>
    </row>
    <row r="27" spans="1:8" x14ac:dyDescent="0.2">
      <c r="A27" s="19" t="str">
        <f>IF(OR(B27&lt;&gt;0, C27&lt;&gt;0, D27&lt;&gt;0, E27&lt;&gt;0, F27&lt;&gt;0, G27&lt;&gt;0, H27&lt;&gt;0), 24, "")</f>
        <v/>
      </c>
      <c r="B27" s="7"/>
      <c r="C27" s="9"/>
      <c r="D27" s="7"/>
      <c r="E27" s="9"/>
      <c r="F27" s="9"/>
      <c r="G27" s="9"/>
      <c r="H27" s="9"/>
    </row>
    <row r="28" spans="1:8" x14ac:dyDescent="0.2">
      <c r="A28" s="19" t="str">
        <f>IF(OR(B28&lt;&gt;0, C28&lt;&gt;0, D28&lt;&gt;0, E28&lt;&gt;0, F28&lt;&gt;0, G28&lt;&gt;0, H28&lt;&gt;0), 25, "")</f>
        <v/>
      </c>
      <c r="B28" s="7"/>
      <c r="C28" s="9"/>
      <c r="D28" s="7"/>
      <c r="E28" s="9"/>
      <c r="F28" s="9"/>
      <c r="G28" s="9"/>
      <c r="H28" s="9"/>
    </row>
    <row r="29" spans="1:8" x14ac:dyDescent="0.2">
      <c r="A29" s="19" t="str">
        <f>IF(OR(B29&lt;&gt;0, C29&lt;&gt;0, D29&lt;&gt;0, E29&lt;&gt;0, F29&lt;&gt;0, G29&lt;&gt;0, H29&lt;&gt;0), 26, "")</f>
        <v/>
      </c>
      <c r="B29" s="7"/>
      <c r="C29" s="9"/>
      <c r="D29" s="7"/>
      <c r="E29" s="9"/>
      <c r="F29" s="9"/>
      <c r="G29" s="9"/>
      <c r="H29" s="9"/>
    </row>
    <row r="30" spans="1:8" x14ac:dyDescent="0.2">
      <c r="A30" s="19" t="str">
        <f>IF(OR(B30&lt;&gt;0, C30&lt;&gt;0, D30&lt;&gt;0, E30&lt;&gt;0, F30&lt;&gt;0, G30&lt;&gt;0, H30&lt;&gt;0), 27, "")</f>
        <v/>
      </c>
      <c r="B30" s="7"/>
      <c r="C30" s="9"/>
      <c r="D30" s="7"/>
      <c r="E30" s="9"/>
      <c r="F30" s="9"/>
      <c r="G30" s="9"/>
      <c r="H30" s="9"/>
    </row>
    <row r="31" spans="1:8" x14ac:dyDescent="0.2">
      <c r="A31" s="19" t="str">
        <f>IF(OR(B31&lt;&gt;0, C31&lt;&gt;0, D31&lt;&gt;0, E31&lt;&gt;0, F31&lt;&gt;0, G31&lt;&gt;0, H31&lt;&gt;0), 28, "")</f>
        <v/>
      </c>
      <c r="B31" s="7"/>
      <c r="C31" s="9"/>
      <c r="D31" s="7"/>
      <c r="E31" s="9"/>
      <c r="F31" s="9"/>
      <c r="G31" s="9"/>
      <c r="H31" s="9"/>
    </row>
    <row r="32" spans="1:8" x14ac:dyDescent="0.2">
      <c r="A32" s="19" t="str">
        <f>IF(OR(B32&lt;&gt;0, C32&lt;&gt;0, D32&lt;&gt;0, E32&lt;&gt;0, F32&lt;&gt;0, G32&lt;&gt;0, H32&lt;&gt;0), 29, "")</f>
        <v/>
      </c>
      <c r="B32" s="7"/>
      <c r="C32" s="9"/>
      <c r="D32" s="7"/>
      <c r="E32" s="9"/>
      <c r="F32" s="9"/>
      <c r="G32" s="9"/>
      <c r="H32" s="9"/>
    </row>
    <row r="33" spans="1:8" x14ac:dyDescent="0.2">
      <c r="A33" s="19" t="str">
        <f>IF(OR(B33&lt;&gt;0, C33&lt;&gt;0, D33&lt;&gt;0, E33&lt;&gt;0, F33&lt;&gt;0, G33&lt;&gt;0, H33&lt;&gt;0), 30, "")</f>
        <v/>
      </c>
      <c r="B33" s="7"/>
      <c r="C33" s="9"/>
      <c r="D33" s="7"/>
      <c r="E33" s="9"/>
      <c r="F33" s="9"/>
      <c r="G33" s="9"/>
      <c r="H33" s="9"/>
    </row>
    <row r="34" spans="1:8" x14ac:dyDescent="0.2">
      <c r="A34" s="19" t="str">
        <f>IF(OR(B34&lt;&gt;0, C34&lt;&gt;0, D34&lt;&gt;0, E34&lt;&gt;0, F34&lt;&gt;0, G34&lt;&gt;0, H34&lt;&gt;0), 31, "")</f>
        <v/>
      </c>
      <c r="B34" s="7"/>
      <c r="C34" s="9"/>
      <c r="D34" s="7"/>
      <c r="E34" s="9"/>
      <c r="F34" s="9"/>
      <c r="G34" s="9"/>
      <c r="H34" s="9"/>
    </row>
    <row r="35" spans="1:8" x14ac:dyDescent="0.2">
      <c r="A35" s="19" t="str">
        <f>IF(OR(B35&lt;&gt;0, C35&lt;&gt;0, D35&lt;&gt;0, E35&lt;&gt;0, F35&lt;&gt;0, G35&lt;&gt;0, H35&lt;&gt;0), 32, "")</f>
        <v/>
      </c>
      <c r="B35" s="7"/>
      <c r="C35" s="9"/>
      <c r="D35" s="7"/>
      <c r="E35" s="9"/>
      <c r="F35" s="9"/>
      <c r="G35" s="9"/>
      <c r="H35" s="9"/>
    </row>
    <row r="36" spans="1:8" x14ac:dyDescent="0.2">
      <c r="A36" s="19" t="str">
        <f>IF(OR(B36&lt;&gt;0, C36&lt;&gt;0, D36&lt;&gt;0, E36&lt;&gt;0, F36&lt;&gt;0, G36&lt;&gt;0, H36&lt;&gt;0), 33, "")</f>
        <v/>
      </c>
      <c r="B36" s="7"/>
      <c r="C36" s="9"/>
      <c r="D36" s="7"/>
      <c r="E36" s="9"/>
      <c r="F36" s="9"/>
      <c r="G36" s="9"/>
      <c r="H36" s="9"/>
    </row>
    <row r="37" spans="1:8" x14ac:dyDescent="0.2">
      <c r="A37" s="19" t="str">
        <f>IF(OR(B37&lt;&gt;0, C37&lt;&gt;0, D37&lt;&gt;0, E37&lt;&gt;0, F37&lt;&gt;0, G37&lt;&gt;0, H37&lt;&gt;0), 34, "")</f>
        <v/>
      </c>
      <c r="B37" s="7"/>
      <c r="C37" s="9"/>
      <c r="D37" s="7"/>
      <c r="E37" s="9"/>
      <c r="F37" s="9"/>
      <c r="G37" s="9"/>
      <c r="H37" s="9"/>
    </row>
    <row r="38" spans="1:8" x14ac:dyDescent="0.2">
      <c r="A38" s="19" t="str">
        <f>IF(OR(B38&lt;&gt;0, C38&lt;&gt;0, D38&lt;&gt;0, E38&lt;&gt;0, F38&lt;&gt;0, G38&lt;&gt;0, H38&lt;&gt;0), 35, "")</f>
        <v/>
      </c>
      <c r="B38" s="7"/>
      <c r="C38" s="9"/>
      <c r="D38" s="7"/>
      <c r="E38" s="9"/>
      <c r="F38" s="9"/>
      <c r="G38" s="9"/>
      <c r="H38" s="9"/>
    </row>
    <row r="39" spans="1:8" x14ac:dyDescent="0.2">
      <c r="A39" s="19" t="str">
        <f>IF(OR(B39&lt;&gt;0, C39&lt;&gt;0, D39&lt;&gt;0, E39&lt;&gt;0, F39&lt;&gt;0, G39&lt;&gt;0, H39&lt;&gt;0), 36, "")</f>
        <v/>
      </c>
      <c r="B39" s="7"/>
      <c r="C39" s="9"/>
      <c r="D39" s="7"/>
      <c r="E39" s="9"/>
      <c r="F39" s="9"/>
      <c r="G39" s="9"/>
      <c r="H39" s="9"/>
    </row>
    <row r="40" spans="1:8" x14ac:dyDescent="0.2">
      <c r="A40" s="19" t="str">
        <f>IF(OR(B40&lt;&gt;0, C40&lt;&gt;0, D40&lt;&gt;0, E40&lt;&gt;0, F40&lt;&gt;0, G40&lt;&gt;0, H40&lt;&gt;0), 37, "")</f>
        <v/>
      </c>
      <c r="B40" s="7"/>
      <c r="C40" s="9"/>
      <c r="D40" s="7"/>
      <c r="E40" s="9"/>
      <c r="F40" s="9"/>
      <c r="G40" s="9"/>
      <c r="H40" s="9"/>
    </row>
    <row r="41" spans="1:8" x14ac:dyDescent="0.2">
      <c r="A41" s="19" t="str">
        <f>IF(OR(B41&lt;&gt;0, C41&lt;&gt;0, D41&lt;&gt;0, E41&lt;&gt;0, F41&lt;&gt;0, G41&lt;&gt;0, H41&lt;&gt;0), 38, "")</f>
        <v/>
      </c>
      <c r="B41" s="7"/>
      <c r="C41" s="9"/>
      <c r="D41" s="7"/>
      <c r="E41" s="9"/>
      <c r="F41" s="9"/>
      <c r="G41" s="9"/>
      <c r="H41" s="9"/>
    </row>
    <row r="42" spans="1:8" x14ac:dyDescent="0.2">
      <c r="A42" s="19" t="str">
        <f>IF(OR(B42&lt;&gt;0, C42&lt;&gt;0, D42&lt;&gt;0, E42&lt;&gt;0, F42&lt;&gt;0, G42&lt;&gt;0, H42&lt;&gt;0), 39, "")</f>
        <v/>
      </c>
      <c r="B42" s="7"/>
      <c r="C42" s="9"/>
      <c r="D42" s="7"/>
      <c r="E42" s="9"/>
      <c r="F42" s="9"/>
      <c r="G42" s="9"/>
      <c r="H42" s="9"/>
    </row>
    <row r="43" spans="1:8" x14ac:dyDescent="0.2">
      <c r="A43" s="19" t="str">
        <f>IF(OR(B43&lt;&gt;0, C43&lt;&gt;0, D43&lt;&gt;0, E43&lt;&gt;0, F43&lt;&gt;0, G43&lt;&gt;0, H43&lt;&gt;0), 40, "")</f>
        <v/>
      </c>
      <c r="B43" s="7"/>
      <c r="C43" s="9"/>
      <c r="D43" s="7"/>
      <c r="E43" s="9"/>
      <c r="F43" s="9"/>
      <c r="G43" s="9"/>
      <c r="H43" s="9"/>
    </row>
    <row r="44" spans="1:8" x14ac:dyDescent="0.2">
      <c r="A44" s="19" t="str">
        <f>IF(OR(B44&lt;&gt;0, C44&lt;&gt;0, D44&lt;&gt;0, E44&lt;&gt;0, F44&lt;&gt;0, G44&lt;&gt;0, H44&lt;&gt;0), 41, "")</f>
        <v/>
      </c>
      <c r="B44" s="7"/>
      <c r="C44" s="9"/>
      <c r="D44" s="7"/>
      <c r="E44" s="9"/>
      <c r="F44" s="9"/>
      <c r="G44" s="9"/>
      <c r="H44" s="9"/>
    </row>
    <row r="45" spans="1:8" x14ac:dyDescent="0.2">
      <c r="A45" s="19" t="str">
        <f>IF(OR(B45&lt;&gt;0, C45&lt;&gt;0, D45&lt;&gt;0, E45&lt;&gt;0, F45&lt;&gt;0, G45&lt;&gt;0, H45&lt;&gt;0), 42, "")</f>
        <v/>
      </c>
      <c r="B45" s="7"/>
      <c r="C45" s="9"/>
      <c r="D45" s="7"/>
      <c r="E45" s="9"/>
      <c r="F45" s="9"/>
      <c r="G45" s="9"/>
      <c r="H45" s="9"/>
    </row>
    <row r="46" spans="1:8" x14ac:dyDescent="0.2">
      <c r="A46" s="19" t="str">
        <f>IF(OR(B46&lt;&gt;0, C46&lt;&gt;0, D46&lt;&gt;0, E46&lt;&gt;0, F46&lt;&gt;0, G46&lt;&gt;0, H46&lt;&gt;0), 43, "")</f>
        <v/>
      </c>
      <c r="B46" s="7"/>
      <c r="C46" s="9"/>
      <c r="D46" s="7"/>
      <c r="E46" s="9"/>
      <c r="F46" s="9"/>
      <c r="G46" s="9"/>
      <c r="H46" s="9"/>
    </row>
    <row r="47" spans="1:8" x14ac:dyDescent="0.2">
      <c r="A47" s="19" t="str">
        <f>IF(OR(B47&lt;&gt;0, C47&lt;&gt;0, D47&lt;&gt;0, E47&lt;&gt;0, F47&lt;&gt;0, G47&lt;&gt;0, H47&lt;&gt;0), 44, "")</f>
        <v/>
      </c>
      <c r="B47" s="7"/>
      <c r="C47" s="9"/>
      <c r="D47" s="7"/>
      <c r="E47" s="9"/>
      <c r="F47" s="9"/>
      <c r="G47" s="9"/>
      <c r="H47" s="9"/>
    </row>
    <row r="48" spans="1:8" x14ac:dyDescent="0.2">
      <c r="A48" s="19" t="str">
        <f>IF(OR(B48&lt;&gt;0, C48&lt;&gt;0, D48&lt;&gt;0, E48&lt;&gt;0, F48&lt;&gt;0, G48&lt;&gt;0, H48&lt;&gt;0), 45, "")</f>
        <v/>
      </c>
      <c r="B48" s="7"/>
      <c r="C48" s="9"/>
      <c r="D48" s="7"/>
      <c r="E48" s="9"/>
      <c r="F48" s="9"/>
      <c r="G48" s="9"/>
      <c r="H48" s="9"/>
    </row>
    <row r="49" spans="1:8" x14ac:dyDescent="0.2">
      <c r="A49" s="19" t="str">
        <f>IF(OR(B49&lt;&gt;0, C49&lt;&gt;0, D49&lt;&gt;0, E49&lt;&gt;0, F49&lt;&gt;0, G49&lt;&gt;0, H49&lt;&gt;0), 46, "")</f>
        <v/>
      </c>
      <c r="B49" s="7"/>
      <c r="C49" s="9"/>
      <c r="D49" s="7"/>
      <c r="E49" s="9"/>
      <c r="F49" s="9"/>
      <c r="G49" s="9"/>
      <c r="H49" s="9"/>
    </row>
    <row r="50" spans="1:8" x14ac:dyDescent="0.2">
      <c r="A50" s="19" t="str">
        <f>IF(OR(B50&lt;&gt;0, C50&lt;&gt;0, D50&lt;&gt;0, E50&lt;&gt;0, F50&lt;&gt;0, G50&lt;&gt;0, H50&lt;&gt;0), 47, "")</f>
        <v/>
      </c>
      <c r="B50" s="7"/>
      <c r="C50" s="9"/>
      <c r="D50" s="7"/>
      <c r="E50" s="9"/>
      <c r="F50" s="9"/>
      <c r="G50" s="9"/>
      <c r="H50" s="9"/>
    </row>
    <row r="51" spans="1:8" x14ac:dyDescent="0.2">
      <c r="A51" s="19" t="str">
        <f>IF(OR(B51&lt;&gt;0, C51&lt;&gt;0, D51&lt;&gt;0, E51&lt;&gt;0, F51&lt;&gt;0, G51&lt;&gt;0, H51&lt;&gt;0), 48, "")</f>
        <v/>
      </c>
      <c r="B51" s="7"/>
      <c r="C51" s="9"/>
      <c r="D51" s="7"/>
      <c r="E51" s="9"/>
      <c r="F51" s="9"/>
      <c r="G51" s="9"/>
      <c r="H51" s="9"/>
    </row>
    <row r="52" spans="1:8" x14ac:dyDescent="0.2">
      <c r="A52" s="19" t="str">
        <f>IF(OR(B52&lt;&gt;0, C52&lt;&gt;0, D52&lt;&gt;0, E52&lt;&gt;0, F52&lt;&gt;0, G52&lt;&gt;0, H52&lt;&gt;0), 49, "")</f>
        <v/>
      </c>
      <c r="B52" s="7"/>
      <c r="C52" s="9"/>
      <c r="D52" s="7"/>
      <c r="E52" s="9"/>
      <c r="F52" s="9"/>
      <c r="G52" s="9"/>
      <c r="H52" s="9"/>
    </row>
    <row r="53" spans="1:8" x14ac:dyDescent="0.2">
      <c r="A53" s="19" t="str">
        <f>IF(OR(B53&lt;&gt;0, C53&lt;&gt;0, D53&lt;&gt;0, E53&lt;&gt;0, F53&lt;&gt;0, G53&lt;&gt;0, H53&lt;&gt;0), 50, "")</f>
        <v/>
      </c>
      <c r="B53" s="7"/>
      <c r="C53" s="9"/>
      <c r="D53" s="7"/>
      <c r="E53" s="9"/>
      <c r="F53" s="9"/>
      <c r="G53" s="9"/>
      <c r="H53" s="9"/>
    </row>
    <row r="54" spans="1:8" x14ac:dyDescent="0.2">
      <c r="A54" s="19" t="str">
        <f>IF(OR(B54&lt;&gt;0, C54&lt;&gt;0, D54&lt;&gt;0, E54&lt;&gt;0, F54&lt;&gt;0, G54&lt;&gt;0, H54&lt;&gt;0), 51, "")</f>
        <v/>
      </c>
      <c r="B54" s="7"/>
      <c r="C54" s="9"/>
      <c r="D54" s="7"/>
      <c r="E54" s="9"/>
      <c r="F54" s="9"/>
      <c r="G54" s="9"/>
      <c r="H54" s="9"/>
    </row>
    <row r="55" spans="1:8" x14ac:dyDescent="0.2">
      <c r="A55" s="19" t="str">
        <f>IF(OR(B55&lt;&gt;0, C55&lt;&gt;0, D55&lt;&gt;0, E55&lt;&gt;0, F55&lt;&gt;0, G55&lt;&gt;0, H55&lt;&gt;0), 52, "")</f>
        <v/>
      </c>
      <c r="B55" s="7"/>
      <c r="C55" s="9"/>
      <c r="D55" s="7"/>
      <c r="E55" s="9"/>
      <c r="F55" s="9"/>
      <c r="G55" s="9"/>
      <c r="H55" s="9"/>
    </row>
    <row r="56" spans="1:8" x14ac:dyDescent="0.2">
      <c r="A56" s="19" t="str">
        <f>IF(OR(B56&lt;&gt;0, C56&lt;&gt;0, D56&lt;&gt;0, E56&lt;&gt;0, F56&lt;&gt;0, G56&lt;&gt;0, H56&lt;&gt;0), 53, "")</f>
        <v/>
      </c>
      <c r="B56" s="7"/>
      <c r="C56" s="9"/>
      <c r="D56" s="7"/>
      <c r="E56" s="9"/>
      <c r="F56" s="9"/>
      <c r="G56" s="9"/>
      <c r="H56" s="9"/>
    </row>
    <row r="57" spans="1:8" x14ac:dyDescent="0.2">
      <c r="A57" s="19" t="str">
        <f>IF(OR(B57&lt;&gt;0, C57&lt;&gt;0, D57&lt;&gt;0, E57&lt;&gt;0, F57&lt;&gt;0, G57&lt;&gt;0, H57&lt;&gt;0), 54, "")</f>
        <v/>
      </c>
      <c r="B57" s="7"/>
      <c r="C57" s="9"/>
      <c r="D57" s="7"/>
      <c r="E57" s="9"/>
      <c r="F57" s="9"/>
      <c r="G57" s="9"/>
      <c r="H57" s="9"/>
    </row>
    <row r="58" spans="1:8" x14ac:dyDescent="0.2">
      <c r="A58" s="19" t="str">
        <f>IF(OR(B58&lt;&gt;0, C58&lt;&gt;0, D58&lt;&gt;0, E58&lt;&gt;0, F58&lt;&gt;0, G58&lt;&gt;0, H58&lt;&gt;0), 55, "")</f>
        <v/>
      </c>
      <c r="B58" s="7"/>
      <c r="C58" s="9"/>
      <c r="D58" s="7"/>
      <c r="E58" s="9"/>
      <c r="F58" s="9"/>
      <c r="G58" s="9"/>
      <c r="H58" s="9"/>
    </row>
    <row r="59" spans="1:8" x14ac:dyDescent="0.2">
      <c r="A59" s="19" t="str">
        <f>IF(OR(B59&lt;&gt;0, C59&lt;&gt;0, D59&lt;&gt;0, E59&lt;&gt;0, F59&lt;&gt;0, G59&lt;&gt;0, H59&lt;&gt;0), 56, "")</f>
        <v/>
      </c>
      <c r="B59" s="7"/>
      <c r="C59" s="9"/>
      <c r="D59" s="7"/>
      <c r="E59" s="9"/>
      <c r="F59" s="9"/>
      <c r="G59" s="9"/>
      <c r="H59" s="9"/>
    </row>
    <row r="60" spans="1:8" x14ac:dyDescent="0.2">
      <c r="A60" s="19" t="str">
        <f>IF(OR(B60&lt;&gt;0, C60&lt;&gt;0, D60&lt;&gt;0, E60&lt;&gt;0, F60&lt;&gt;0, G60&lt;&gt;0, H60&lt;&gt;0), 57, "")</f>
        <v/>
      </c>
      <c r="B60" s="7"/>
      <c r="C60" s="9"/>
      <c r="D60" s="7"/>
      <c r="E60" s="9"/>
      <c r="F60" s="9"/>
      <c r="G60" s="9"/>
      <c r="H60" s="9"/>
    </row>
    <row r="61" spans="1:8" x14ac:dyDescent="0.2">
      <c r="A61" s="19" t="str">
        <f>IF(OR(B61&lt;&gt;0, C61&lt;&gt;0, D61&lt;&gt;0, E61&lt;&gt;0, F61&lt;&gt;0, G61&lt;&gt;0, H61&lt;&gt;0), 58, "")</f>
        <v/>
      </c>
      <c r="B61" s="7"/>
      <c r="C61" s="9"/>
      <c r="D61" s="7"/>
      <c r="E61" s="9"/>
      <c r="F61" s="9"/>
      <c r="G61" s="9"/>
      <c r="H61" s="9"/>
    </row>
    <row r="62" spans="1:8" x14ac:dyDescent="0.2">
      <c r="A62" s="19" t="str">
        <f>IF(OR(B62&lt;&gt;0, C62&lt;&gt;0, D62&lt;&gt;0, E62&lt;&gt;0, F62&lt;&gt;0, G62&lt;&gt;0, H62&lt;&gt;0), 59, "")</f>
        <v/>
      </c>
      <c r="B62" s="7"/>
      <c r="C62" s="9"/>
      <c r="D62" s="7"/>
      <c r="E62" s="9"/>
      <c r="F62" s="9"/>
      <c r="G62" s="9"/>
      <c r="H62" s="9"/>
    </row>
    <row r="63" spans="1:8" x14ac:dyDescent="0.2">
      <c r="A63" s="19" t="str">
        <f>IF(OR(B63&lt;&gt;0, C63&lt;&gt;0, D63&lt;&gt;0, E63&lt;&gt;0, F63&lt;&gt;0, G63&lt;&gt;0, H63&lt;&gt;0), 60, "")</f>
        <v/>
      </c>
      <c r="B63" s="7"/>
      <c r="C63" s="9"/>
      <c r="D63" s="7"/>
      <c r="E63" s="9"/>
      <c r="F63" s="9"/>
      <c r="G63" s="9"/>
      <c r="H63" s="9"/>
    </row>
    <row r="64" spans="1:8" x14ac:dyDescent="0.2">
      <c r="A64" s="19" t="str">
        <f>IF(OR(B64&lt;&gt;0, C64&lt;&gt;0, D64&lt;&gt;0, E64&lt;&gt;0, F64&lt;&gt;0, G64&lt;&gt;0, H64&lt;&gt;0), 61, "")</f>
        <v/>
      </c>
      <c r="B64" s="7"/>
      <c r="C64" s="9"/>
      <c r="D64" s="7"/>
      <c r="E64" s="9"/>
      <c r="F64" s="9"/>
      <c r="G64" s="9"/>
      <c r="H64" s="9"/>
    </row>
    <row r="65" spans="1:8" x14ac:dyDescent="0.2">
      <c r="A65" s="19" t="str">
        <f>IF(OR(B65&lt;&gt;0, C65&lt;&gt;0, D65&lt;&gt;0, E65&lt;&gt;0, F65&lt;&gt;0, G65&lt;&gt;0, H65&lt;&gt;0), 62, "")</f>
        <v/>
      </c>
      <c r="B65" s="7"/>
      <c r="C65" s="9"/>
      <c r="D65" s="7"/>
      <c r="E65" s="9"/>
      <c r="F65" s="9"/>
      <c r="G65" s="9"/>
      <c r="H65" s="9"/>
    </row>
    <row r="66" spans="1:8" x14ac:dyDescent="0.2">
      <c r="A66" s="19" t="str">
        <f>IF(OR(B66&lt;&gt;0, C66&lt;&gt;0, D66&lt;&gt;0, E66&lt;&gt;0, F66&lt;&gt;0, G66&lt;&gt;0, H66&lt;&gt;0), 63, "")</f>
        <v/>
      </c>
      <c r="B66" s="7"/>
      <c r="C66" s="9"/>
      <c r="D66" s="7"/>
      <c r="E66" s="9"/>
      <c r="F66" s="9"/>
      <c r="G66" s="9"/>
      <c r="H66" s="9"/>
    </row>
    <row r="67" spans="1:8" x14ac:dyDescent="0.2">
      <c r="A67" s="19" t="str">
        <f>IF(OR(B67&lt;&gt;0, C67&lt;&gt;0, D67&lt;&gt;0, E67&lt;&gt;0, F67&lt;&gt;0, G67&lt;&gt;0, H67&lt;&gt;0), 64, "")</f>
        <v/>
      </c>
      <c r="B67" s="7"/>
      <c r="C67" s="9"/>
      <c r="D67" s="7"/>
      <c r="E67" s="9"/>
      <c r="F67" s="9"/>
      <c r="G67" s="9"/>
      <c r="H67" s="9"/>
    </row>
    <row r="68" spans="1:8" x14ac:dyDescent="0.2">
      <c r="A68" s="19" t="str">
        <f>IF(OR(B68&lt;&gt;0, C68&lt;&gt;0, D68&lt;&gt;0, E68&lt;&gt;0, F68&lt;&gt;0, G68&lt;&gt;0, H68&lt;&gt;0), 65, "")</f>
        <v/>
      </c>
      <c r="B68" s="7"/>
      <c r="C68" s="9"/>
      <c r="D68" s="7"/>
      <c r="E68" s="9"/>
      <c r="F68" s="9"/>
      <c r="G68" s="9"/>
      <c r="H68" s="9"/>
    </row>
    <row r="69" spans="1:8" x14ac:dyDescent="0.2">
      <c r="A69" s="19" t="str">
        <f>IF(OR(B69&lt;&gt;0, C69&lt;&gt;0, D69&lt;&gt;0, E69&lt;&gt;0, F69&lt;&gt;0, G69&lt;&gt;0, H69&lt;&gt;0), 66, "")</f>
        <v/>
      </c>
      <c r="B69" s="7"/>
      <c r="C69" s="9"/>
      <c r="D69" s="7"/>
      <c r="E69" s="9"/>
      <c r="F69" s="9"/>
      <c r="G69" s="9"/>
      <c r="H69" s="9"/>
    </row>
    <row r="70" spans="1:8" x14ac:dyDescent="0.2">
      <c r="A70" s="19" t="str">
        <f>IF(OR(B70&lt;&gt;0, C70&lt;&gt;0, D70&lt;&gt;0, E70&lt;&gt;0, F70&lt;&gt;0, G70&lt;&gt;0, H70&lt;&gt;0), 67, "")</f>
        <v/>
      </c>
      <c r="B70" s="7"/>
      <c r="C70" s="9"/>
      <c r="D70" s="7"/>
      <c r="E70" s="9"/>
      <c r="F70" s="9"/>
      <c r="G70" s="9"/>
      <c r="H70" s="9"/>
    </row>
    <row r="71" spans="1:8" x14ac:dyDescent="0.2">
      <c r="A71" s="19" t="str">
        <f>IF(OR(B71&lt;&gt;0, C71&lt;&gt;0, D71&lt;&gt;0, E71&lt;&gt;0, F71&lt;&gt;0, G71&lt;&gt;0, H71&lt;&gt;0), 68, "")</f>
        <v/>
      </c>
      <c r="B71" s="7"/>
      <c r="C71" s="9"/>
      <c r="D71" s="7"/>
      <c r="E71" s="9"/>
      <c r="F71" s="9"/>
      <c r="G71" s="9"/>
      <c r="H71" s="9"/>
    </row>
    <row r="72" spans="1:8" x14ac:dyDescent="0.2">
      <c r="A72" s="19" t="str">
        <f>IF(OR(B72&lt;&gt;0, C72&lt;&gt;0, D72&lt;&gt;0, E72&lt;&gt;0, F72&lt;&gt;0, G72&lt;&gt;0, H72&lt;&gt;0), 69, "")</f>
        <v/>
      </c>
      <c r="B72" s="7"/>
      <c r="C72" s="9"/>
      <c r="D72" s="7"/>
      <c r="E72" s="9"/>
      <c r="F72" s="9"/>
      <c r="G72" s="9"/>
      <c r="H72" s="9"/>
    </row>
    <row r="73" spans="1:8" x14ac:dyDescent="0.2">
      <c r="A73" s="19" t="str">
        <f>IF(OR(B73&lt;&gt;0, C73&lt;&gt;0, D73&lt;&gt;0, E73&lt;&gt;0, F73&lt;&gt;0, G73&lt;&gt;0, H73&lt;&gt;0), 70, "")</f>
        <v/>
      </c>
      <c r="B73" s="7"/>
      <c r="C73" s="9"/>
      <c r="D73" s="7"/>
      <c r="E73" s="9"/>
      <c r="F73" s="9"/>
      <c r="G73" s="9"/>
      <c r="H73" s="9"/>
    </row>
    <row r="74" spans="1:8" x14ac:dyDescent="0.2">
      <c r="A74" s="19" t="str">
        <f>IF(OR(B74&lt;&gt;0, C74&lt;&gt;0, D74&lt;&gt;0, E74&lt;&gt;0, F74&lt;&gt;0, G74&lt;&gt;0, H74&lt;&gt;0), 71, "")</f>
        <v/>
      </c>
      <c r="B74" s="7"/>
      <c r="C74" s="9"/>
      <c r="D74" s="7"/>
      <c r="E74" s="9"/>
      <c r="F74" s="9"/>
      <c r="G74" s="9"/>
      <c r="H74" s="9"/>
    </row>
    <row r="75" spans="1:8" x14ac:dyDescent="0.2">
      <c r="A75" s="19" t="str">
        <f>IF(OR(B75&lt;&gt;0, C75&lt;&gt;0, D75&lt;&gt;0, E75&lt;&gt;0, F75&lt;&gt;0, G75&lt;&gt;0, H75&lt;&gt;0), 72, "")</f>
        <v/>
      </c>
      <c r="B75" s="7"/>
      <c r="C75" s="9"/>
      <c r="D75" s="7"/>
      <c r="E75" s="9"/>
      <c r="F75" s="9"/>
      <c r="G75" s="9"/>
      <c r="H75" s="9"/>
    </row>
  </sheetData>
  <sheetProtection selectLockedCells="1"/>
  <mergeCells count="1">
    <mergeCell ref="A1:H1"/>
  </mergeCells>
  <conditionalFormatting sqref="B4:F75 H4:H75">
    <cfRule type="cellIs" dxfId="11" priority="3" operator="greaterThan">
      <formula>0</formula>
    </cfRule>
  </conditionalFormatting>
  <conditionalFormatting sqref="A4:A75">
    <cfRule type="cellIs" dxfId="10" priority="2" operator="between">
      <formula>0</formula>
      <formula>72</formula>
    </cfRule>
  </conditionalFormatting>
  <conditionalFormatting sqref="G4:G75">
    <cfRule type="cellIs" dxfId="9" priority="1" operator="greaterThan">
      <formula>0</formula>
    </cfRule>
  </conditionalFormatting>
  <dataValidations count="1">
    <dataValidation type="list" allowBlank="1" showInputMessage="1" showErrorMessage="1" sqref="G4:G75">
      <formula1>"Гран-При, Диплом (лауреата) I степени, Диплом (лауреата) II степени, Диплом (лауреата) III степени, Дипломант, Специальные награды"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showWhiteSpace="0" view="pageLayout" workbookViewId="0">
      <selection activeCell="E16" sqref="E16"/>
    </sheetView>
  </sheetViews>
  <sheetFormatPr defaultRowHeight="12.75" x14ac:dyDescent="0.2"/>
  <cols>
    <col min="1" max="1" width="3.85546875" style="10" customWidth="1"/>
    <col min="2" max="2" width="34.7109375" style="10" customWidth="1"/>
    <col min="3" max="3" width="11.28515625" style="10" customWidth="1"/>
    <col min="4" max="4" width="17.28515625" style="10" customWidth="1"/>
    <col min="5" max="5" width="14.7109375" style="10" customWidth="1"/>
    <col min="6" max="6" width="18.7109375" style="10" customWidth="1"/>
    <col min="7" max="7" width="11.5703125" style="10" customWidth="1"/>
    <col min="8" max="8" width="18.7109375" style="10" customWidth="1"/>
    <col min="9" max="16384" width="9.140625" style="10"/>
  </cols>
  <sheetData>
    <row r="1" spans="1:8" ht="15.75" x14ac:dyDescent="0.2">
      <c r="A1" s="65" t="s">
        <v>25</v>
      </c>
      <c r="B1" s="65"/>
      <c r="C1" s="65"/>
      <c r="D1" s="65"/>
      <c r="E1" s="65"/>
      <c r="F1" s="65"/>
      <c r="G1" s="65"/>
      <c r="H1" s="65"/>
    </row>
    <row r="3" spans="1:8" ht="25.5" x14ac:dyDescent="0.2">
      <c r="A3" s="16" t="s">
        <v>5</v>
      </c>
      <c r="B3" s="16" t="s">
        <v>51</v>
      </c>
      <c r="C3" s="16" t="s">
        <v>21</v>
      </c>
      <c r="D3" s="16" t="s">
        <v>50</v>
      </c>
      <c r="E3" s="16" t="s">
        <v>22</v>
      </c>
      <c r="F3" s="16" t="s">
        <v>48</v>
      </c>
      <c r="G3" s="16" t="s">
        <v>52</v>
      </c>
      <c r="H3" s="16" t="s">
        <v>49</v>
      </c>
    </row>
    <row r="4" spans="1:8" ht="25.5" x14ac:dyDescent="0.2">
      <c r="A4" s="19">
        <f>IF(OR(B4&lt;&gt;0, C4&lt;&gt;0, D4&lt;&gt;0, E4&lt;&gt;0, F4&lt;&gt;0, G4&lt;&gt;0, H4&lt;&gt;0), 1, "")</f>
        <v>1</v>
      </c>
      <c r="B4" s="7" t="s">
        <v>132</v>
      </c>
      <c r="C4" s="9" t="s">
        <v>133</v>
      </c>
      <c r="D4" s="7" t="s">
        <v>134</v>
      </c>
      <c r="E4" s="9" t="s">
        <v>124</v>
      </c>
      <c r="F4" s="9" t="s">
        <v>135</v>
      </c>
      <c r="G4" s="67"/>
      <c r="H4" s="9" t="s">
        <v>136</v>
      </c>
    </row>
    <row r="5" spans="1:8" x14ac:dyDescent="0.2">
      <c r="A5" s="19" t="str">
        <f>IF(OR(B5&lt;&gt;0, C5&lt;&gt;0, D5&lt;&gt;0, E5&lt;&gt;0, F5&lt;&gt;0, G5&lt;&gt;0, H5&lt;&gt;0), 2, "")</f>
        <v/>
      </c>
      <c r="B5" s="7"/>
      <c r="C5" s="9"/>
      <c r="D5" s="7"/>
      <c r="E5" s="9"/>
      <c r="F5" s="9"/>
      <c r="G5" s="9"/>
      <c r="H5" s="9"/>
    </row>
    <row r="6" spans="1:8" x14ac:dyDescent="0.2">
      <c r="A6" s="19" t="str">
        <f>IF(OR(B6&lt;&gt;0, C6&lt;&gt;0, D6&lt;&gt;0, E6&lt;&gt;0, F6&lt;&gt;0, G6&lt;&gt;0, H6&lt;&gt;0), 3, "")</f>
        <v/>
      </c>
      <c r="B6" s="7"/>
      <c r="C6" s="9"/>
      <c r="D6" s="7"/>
      <c r="E6" s="9"/>
      <c r="F6" s="9"/>
      <c r="G6" s="9"/>
      <c r="H6" s="9"/>
    </row>
    <row r="7" spans="1:8" x14ac:dyDescent="0.2">
      <c r="A7" s="19" t="str">
        <f>IF(OR(B7&lt;&gt;0, C7&lt;&gt;0, D7&lt;&gt;0, E7&lt;&gt;0, F7&lt;&gt;0, G7&lt;&gt;0, H7&lt;&gt;0), 4, "")</f>
        <v/>
      </c>
      <c r="B7" s="7"/>
      <c r="C7" s="9"/>
      <c r="D7" s="7"/>
      <c r="E7" s="9"/>
      <c r="F7" s="9"/>
      <c r="G7" s="9"/>
      <c r="H7" s="9"/>
    </row>
    <row r="8" spans="1:8" x14ac:dyDescent="0.2">
      <c r="A8" s="19" t="str">
        <f>IF(OR(B8&lt;&gt;0, C8&lt;&gt;0, D8&lt;&gt;0, E8&lt;&gt;0, F8&lt;&gt;0, G8&lt;&gt;0, H8&lt;&gt;0), 5, "")</f>
        <v/>
      </c>
      <c r="B8" s="7"/>
      <c r="C8" s="9"/>
      <c r="D8" s="7"/>
      <c r="E8" s="9"/>
      <c r="F8" s="9"/>
      <c r="G8" s="9"/>
      <c r="H8" s="9"/>
    </row>
    <row r="9" spans="1:8" x14ac:dyDescent="0.2">
      <c r="A9" s="19" t="str">
        <f>IF(OR(B9&lt;&gt;0, C9&lt;&gt;0, D9&lt;&gt;0, E9&lt;&gt;0, F9&lt;&gt;0, G9&lt;&gt;0, H9&lt;&gt;0), 6, "")</f>
        <v/>
      </c>
      <c r="B9" s="7"/>
      <c r="C9" s="9"/>
      <c r="D9" s="7"/>
      <c r="E9" s="9"/>
      <c r="F9" s="9"/>
      <c r="G9" s="9"/>
      <c r="H9" s="9"/>
    </row>
    <row r="10" spans="1:8" x14ac:dyDescent="0.2">
      <c r="A10" s="19" t="str">
        <f>IF(OR(B10&lt;&gt;0, C10&lt;&gt;0, D10&lt;&gt;0, E10&lt;&gt;0, F10&lt;&gt;0, G10&lt;&gt;0, H10&lt;&gt;0), 7, "")</f>
        <v/>
      </c>
      <c r="B10" s="7"/>
      <c r="C10" s="9"/>
      <c r="D10" s="7"/>
      <c r="E10" s="9"/>
      <c r="F10" s="9"/>
      <c r="G10" s="9"/>
      <c r="H10" s="9"/>
    </row>
    <row r="11" spans="1:8" x14ac:dyDescent="0.2">
      <c r="A11" s="19" t="str">
        <f>IF(OR(B11&lt;&gt;0, C11&lt;&gt;0, D11&lt;&gt;0, E11&lt;&gt;0, F11&lt;&gt;0, G11&lt;&gt;0, H11&lt;&gt;0), 8, "")</f>
        <v/>
      </c>
      <c r="B11" s="7"/>
      <c r="C11" s="9"/>
      <c r="D11" s="7"/>
      <c r="E11" s="9"/>
      <c r="F11" s="9"/>
      <c r="G11" s="9"/>
      <c r="H11" s="9"/>
    </row>
    <row r="12" spans="1:8" x14ac:dyDescent="0.2">
      <c r="A12" s="19" t="str">
        <f>IF(OR(B12&lt;&gt;0, C12&lt;&gt;0, D12&lt;&gt;0, E12&lt;&gt;0, F12&lt;&gt;0, G12&lt;&gt;0, H12&lt;&gt;0), 9, "")</f>
        <v/>
      </c>
      <c r="B12" s="7"/>
      <c r="C12" s="9"/>
      <c r="D12" s="7"/>
      <c r="E12" s="9"/>
      <c r="F12" s="9"/>
      <c r="G12" s="9"/>
      <c r="H12" s="9"/>
    </row>
    <row r="13" spans="1:8" x14ac:dyDescent="0.2">
      <c r="A13" s="19" t="str">
        <f>IF(OR(B13&lt;&gt;0, C13&lt;&gt;0, D13&lt;&gt;0, E13&lt;&gt;0, F13&lt;&gt;0, G13&lt;&gt;0, H13&lt;&gt;0), 10, "")</f>
        <v/>
      </c>
      <c r="B13" s="7"/>
      <c r="C13" s="9"/>
      <c r="D13" s="7"/>
      <c r="E13" s="9"/>
      <c r="F13" s="9"/>
      <c r="G13" s="9"/>
      <c r="H13" s="9"/>
    </row>
    <row r="14" spans="1:8" x14ac:dyDescent="0.2">
      <c r="A14" s="19" t="str">
        <f>IF(OR(B14&lt;&gt;0, C14&lt;&gt;0, D14&lt;&gt;0, E14&lt;&gt;0, F14&lt;&gt;0, G14&lt;&gt;0, H14&lt;&gt;0), 11, "")</f>
        <v/>
      </c>
      <c r="B14" s="7"/>
      <c r="C14" s="9"/>
      <c r="D14" s="7"/>
      <c r="E14" s="9"/>
      <c r="F14" s="9"/>
      <c r="G14" s="9"/>
      <c r="H14" s="9"/>
    </row>
    <row r="15" spans="1:8" x14ac:dyDescent="0.2">
      <c r="A15" s="19" t="str">
        <f>IF(OR(B15&lt;&gt;0, C15&lt;&gt;0, D15&lt;&gt;0, E15&lt;&gt;0, F15&lt;&gt;0, G15&lt;&gt;0, H15&lt;&gt;0), 12, "")</f>
        <v/>
      </c>
      <c r="B15" s="7"/>
      <c r="C15" s="9"/>
      <c r="D15" s="7"/>
      <c r="E15" s="9"/>
      <c r="F15" s="9"/>
      <c r="G15" s="9"/>
      <c r="H15" s="9"/>
    </row>
    <row r="16" spans="1:8" x14ac:dyDescent="0.2">
      <c r="A16" s="19" t="str">
        <f>IF(OR(B16&lt;&gt;0, C16&lt;&gt;0, D16&lt;&gt;0, E16&lt;&gt;0, F16&lt;&gt;0, G16&lt;&gt;0, H16&lt;&gt;0), 13, "")</f>
        <v/>
      </c>
      <c r="B16" s="7"/>
      <c r="C16" s="9"/>
      <c r="D16" s="7"/>
      <c r="E16" s="9"/>
      <c r="F16" s="9"/>
      <c r="G16" s="9"/>
      <c r="H16" s="9"/>
    </row>
    <row r="17" spans="1:8" x14ac:dyDescent="0.2">
      <c r="A17" s="19" t="str">
        <f>IF(OR(B17&lt;&gt;0, C17&lt;&gt;0, D17&lt;&gt;0, E17&lt;&gt;0, F17&lt;&gt;0, G17&lt;&gt;0, H17&lt;&gt;0), 14, "")</f>
        <v/>
      </c>
      <c r="B17" s="7"/>
      <c r="C17" s="9"/>
      <c r="D17" s="7"/>
      <c r="E17" s="9"/>
      <c r="F17" s="9"/>
      <c r="G17" s="9"/>
      <c r="H17" s="9"/>
    </row>
    <row r="18" spans="1:8" x14ac:dyDescent="0.2">
      <c r="A18" s="19" t="str">
        <f>IF(OR(B18&lt;&gt;0, C18&lt;&gt;0, D18&lt;&gt;0, E18&lt;&gt;0, F18&lt;&gt;0, G18&lt;&gt;0, H18&lt;&gt;0), 15, "")</f>
        <v/>
      </c>
      <c r="B18" s="7"/>
      <c r="C18" s="9"/>
      <c r="D18" s="7"/>
      <c r="E18" s="9"/>
      <c r="F18" s="9"/>
      <c r="G18" s="9"/>
      <c r="H18" s="9"/>
    </row>
    <row r="19" spans="1:8" x14ac:dyDescent="0.2">
      <c r="A19" s="19" t="str">
        <f>IF(OR(B19&lt;&gt;0, C19&lt;&gt;0, D19&lt;&gt;0, E19&lt;&gt;0, F19&lt;&gt;0, G19&lt;&gt;0, H19&lt;&gt;0), 16, "")</f>
        <v/>
      </c>
      <c r="B19" s="7"/>
      <c r="C19" s="9"/>
      <c r="D19" s="7"/>
      <c r="E19" s="9"/>
      <c r="F19" s="9"/>
      <c r="G19" s="9"/>
      <c r="H19" s="9"/>
    </row>
    <row r="20" spans="1:8" x14ac:dyDescent="0.2">
      <c r="A20" s="19" t="str">
        <f>IF(OR(B20&lt;&gt;0, C20&lt;&gt;0, D20&lt;&gt;0, E20&lt;&gt;0, F20&lt;&gt;0, G20&lt;&gt;0, H20&lt;&gt;0), 17, "")</f>
        <v/>
      </c>
      <c r="B20" s="7"/>
      <c r="C20" s="9"/>
      <c r="D20" s="7"/>
      <c r="E20" s="9"/>
      <c r="F20" s="9"/>
      <c r="G20" s="9"/>
      <c r="H20" s="9"/>
    </row>
    <row r="21" spans="1:8" x14ac:dyDescent="0.2">
      <c r="A21" s="19" t="str">
        <f>IF(OR(B21&lt;&gt;0, C21&lt;&gt;0, D21&lt;&gt;0, E21&lt;&gt;0, F21&lt;&gt;0, G21&lt;&gt;0, H21&lt;&gt;0), 18, "")</f>
        <v/>
      </c>
      <c r="B21" s="7"/>
      <c r="C21" s="9"/>
      <c r="D21" s="7"/>
      <c r="E21" s="9"/>
      <c r="F21" s="9"/>
      <c r="G21" s="9"/>
      <c r="H21" s="9"/>
    </row>
    <row r="22" spans="1:8" x14ac:dyDescent="0.2">
      <c r="A22" s="19" t="str">
        <f>IF(OR(B22&lt;&gt;0, C22&lt;&gt;0, D22&lt;&gt;0, E22&lt;&gt;0, F22&lt;&gt;0, G22&lt;&gt;0, H22&lt;&gt;0), 19, "")</f>
        <v/>
      </c>
      <c r="B22" s="7"/>
      <c r="C22" s="9"/>
      <c r="D22" s="7"/>
      <c r="E22" s="9"/>
      <c r="F22" s="9"/>
      <c r="G22" s="9"/>
      <c r="H22" s="9"/>
    </row>
    <row r="23" spans="1:8" x14ac:dyDescent="0.2">
      <c r="A23" s="19" t="str">
        <f>IF(OR(B23&lt;&gt;0, C23&lt;&gt;0, D23&lt;&gt;0, E23&lt;&gt;0, F23&lt;&gt;0, G23&lt;&gt;0, H23&lt;&gt;0), 20, "")</f>
        <v/>
      </c>
      <c r="B23" s="7"/>
      <c r="C23" s="9"/>
      <c r="D23" s="7"/>
      <c r="E23" s="9"/>
      <c r="F23" s="9"/>
      <c r="G23" s="9"/>
      <c r="H23" s="9"/>
    </row>
    <row r="24" spans="1:8" x14ac:dyDescent="0.2">
      <c r="A24" s="19" t="str">
        <f>IF(OR(B24&lt;&gt;0, C24&lt;&gt;0, D24&lt;&gt;0, E24&lt;&gt;0, F24&lt;&gt;0, G24&lt;&gt;0, H24&lt;&gt;0), 21, "")</f>
        <v/>
      </c>
      <c r="B24" s="7"/>
      <c r="C24" s="9"/>
      <c r="D24" s="7"/>
      <c r="E24" s="9"/>
      <c r="F24" s="9"/>
      <c r="G24" s="9"/>
      <c r="H24" s="9"/>
    </row>
    <row r="25" spans="1:8" x14ac:dyDescent="0.2">
      <c r="A25" s="19" t="str">
        <f>IF(OR(B25&lt;&gt;0, C25&lt;&gt;0, D25&lt;&gt;0, E25&lt;&gt;0, F25&lt;&gt;0, G25&lt;&gt;0, H25&lt;&gt;0), 22, "")</f>
        <v/>
      </c>
      <c r="B25" s="7"/>
      <c r="C25" s="9"/>
      <c r="D25" s="7"/>
      <c r="E25" s="9"/>
      <c r="F25" s="9"/>
      <c r="G25" s="9"/>
      <c r="H25" s="9"/>
    </row>
    <row r="26" spans="1:8" x14ac:dyDescent="0.2">
      <c r="A26" s="19" t="str">
        <f>IF(OR(B26&lt;&gt;0, C26&lt;&gt;0, D26&lt;&gt;0, E26&lt;&gt;0, F26&lt;&gt;0, G26&lt;&gt;0, H26&lt;&gt;0), 23, "")</f>
        <v/>
      </c>
      <c r="B26" s="7"/>
      <c r="C26" s="9"/>
      <c r="D26" s="7"/>
      <c r="E26" s="9"/>
      <c r="F26" s="9"/>
      <c r="G26" s="9"/>
      <c r="H26" s="9"/>
    </row>
    <row r="27" spans="1:8" x14ac:dyDescent="0.2">
      <c r="A27" s="19" t="str">
        <f>IF(OR(B27&lt;&gt;0, C27&lt;&gt;0, D27&lt;&gt;0, E27&lt;&gt;0, F27&lt;&gt;0, G27&lt;&gt;0, H27&lt;&gt;0), 24, "")</f>
        <v/>
      </c>
      <c r="B27" s="7"/>
      <c r="C27" s="9"/>
      <c r="D27" s="7"/>
      <c r="E27" s="9"/>
      <c r="F27" s="9"/>
      <c r="G27" s="9"/>
      <c r="H27" s="9"/>
    </row>
    <row r="28" spans="1:8" x14ac:dyDescent="0.2">
      <c r="A28" s="19" t="str">
        <f>IF(OR(B28&lt;&gt;0, C28&lt;&gt;0, D28&lt;&gt;0, E28&lt;&gt;0, F28&lt;&gt;0, G28&lt;&gt;0, H28&lt;&gt;0), 25, "")</f>
        <v/>
      </c>
      <c r="B28" s="7"/>
      <c r="C28" s="9"/>
      <c r="D28" s="7"/>
      <c r="E28" s="9"/>
      <c r="F28" s="9"/>
      <c r="G28" s="9"/>
      <c r="H28" s="9"/>
    </row>
    <row r="29" spans="1:8" x14ac:dyDescent="0.2">
      <c r="A29" s="19" t="str">
        <f>IF(OR(B29&lt;&gt;0, C29&lt;&gt;0, D29&lt;&gt;0, E29&lt;&gt;0, F29&lt;&gt;0, G29&lt;&gt;0, H29&lt;&gt;0), 26, "")</f>
        <v/>
      </c>
      <c r="B29" s="7"/>
      <c r="C29" s="9"/>
      <c r="D29" s="7"/>
      <c r="E29" s="9"/>
      <c r="F29" s="9"/>
      <c r="G29" s="9"/>
      <c r="H29" s="9"/>
    </row>
    <row r="30" spans="1:8" x14ac:dyDescent="0.2">
      <c r="A30" s="19" t="str">
        <f>IF(OR(B30&lt;&gt;0, C30&lt;&gt;0, D30&lt;&gt;0, E30&lt;&gt;0, F30&lt;&gt;0, G30&lt;&gt;0, H30&lt;&gt;0), 27, "")</f>
        <v/>
      </c>
      <c r="B30" s="7"/>
      <c r="C30" s="9"/>
      <c r="D30" s="7"/>
      <c r="E30" s="9"/>
      <c r="F30" s="9"/>
      <c r="G30" s="9"/>
      <c r="H30" s="9"/>
    </row>
    <row r="31" spans="1:8" x14ac:dyDescent="0.2">
      <c r="A31" s="19" t="str">
        <f>IF(OR(B31&lt;&gt;0, C31&lt;&gt;0, D31&lt;&gt;0, E31&lt;&gt;0, F31&lt;&gt;0, G31&lt;&gt;0, H31&lt;&gt;0), 28, "")</f>
        <v/>
      </c>
      <c r="B31" s="7"/>
      <c r="C31" s="9"/>
      <c r="D31" s="7"/>
      <c r="E31" s="9"/>
      <c r="F31" s="9"/>
      <c r="G31" s="9"/>
      <c r="H31" s="9"/>
    </row>
    <row r="32" spans="1:8" x14ac:dyDescent="0.2">
      <c r="A32" s="19" t="str">
        <f>IF(OR(B32&lt;&gt;0, C32&lt;&gt;0, D32&lt;&gt;0, E32&lt;&gt;0, F32&lt;&gt;0, G32&lt;&gt;0, H32&lt;&gt;0), 29, "")</f>
        <v/>
      </c>
      <c r="B32" s="7"/>
      <c r="C32" s="9"/>
      <c r="D32" s="7"/>
      <c r="E32" s="9"/>
      <c r="F32" s="9"/>
      <c r="G32" s="9"/>
      <c r="H32" s="9"/>
    </row>
    <row r="33" spans="1:8" x14ac:dyDescent="0.2">
      <c r="A33" s="19" t="str">
        <f>IF(OR(B33&lt;&gt;0, C33&lt;&gt;0, D33&lt;&gt;0, E33&lt;&gt;0, F33&lt;&gt;0, G33&lt;&gt;0, H33&lt;&gt;0), 30, "")</f>
        <v/>
      </c>
      <c r="B33" s="7"/>
      <c r="C33" s="9"/>
      <c r="D33" s="7"/>
      <c r="E33" s="9"/>
      <c r="F33" s="9"/>
      <c r="G33" s="9"/>
      <c r="H33" s="9"/>
    </row>
    <row r="34" spans="1:8" x14ac:dyDescent="0.2">
      <c r="A34" s="19" t="str">
        <f>IF(OR(B34&lt;&gt;0, C34&lt;&gt;0, D34&lt;&gt;0, E34&lt;&gt;0, F34&lt;&gt;0, G34&lt;&gt;0, H34&lt;&gt;0), 31, "")</f>
        <v/>
      </c>
      <c r="B34" s="7"/>
      <c r="C34" s="9"/>
      <c r="D34" s="7"/>
      <c r="E34" s="9"/>
      <c r="F34" s="9"/>
      <c r="G34" s="9"/>
      <c r="H34" s="9"/>
    </row>
    <row r="35" spans="1:8" x14ac:dyDescent="0.2">
      <c r="A35" s="19" t="str">
        <f>IF(OR(B35&lt;&gt;0, C35&lt;&gt;0, D35&lt;&gt;0, E35&lt;&gt;0, F35&lt;&gt;0, G35&lt;&gt;0, H35&lt;&gt;0), 32, "")</f>
        <v/>
      </c>
      <c r="B35" s="7"/>
      <c r="C35" s="9"/>
      <c r="D35" s="7"/>
      <c r="E35" s="9"/>
      <c r="F35" s="9"/>
      <c r="G35" s="9"/>
      <c r="H35" s="9"/>
    </row>
    <row r="36" spans="1:8" x14ac:dyDescent="0.2">
      <c r="A36" s="19" t="str">
        <f>IF(OR(B36&lt;&gt;0, C36&lt;&gt;0, D36&lt;&gt;0, E36&lt;&gt;0, F36&lt;&gt;0, G36&lt;&gt;0, H36&lt;&gt;0), 33, "")</f>
        <v/>
      </c>
      <c r="B36" s="7"/>
      <c r="C36" s="9"/>
      <c r="D36" s="7"/>
      <c r="E36" s="9"/>
      <c r="F36" s="9"/>
      <c r="G36" s="9"/>
      <c r="H36" s="9"/>
    </row>
    <row r="37" spans="1:8" x14ac:dyDescent="0.2">
      <c r="A37" s="19" t="str">
        <f>IF(OR(B37&lt;&gt;0, C37&lt;&gt;0, D37&lt;&gt;0, E37&lt;&gt;0, F37&lt;&gt;0, G37&lt;&gt;0, H37&lt;&gt;0), 34, "")</f>
        <v/>
      </c>
      <c r="B37" s="7"/>
      <c r="C37" s="9"/>
      <c r="D37" s="7"/>
      <c r="E37" s="9"/>
      <c r="F37" s="9"/>
      <c r="G37" s="9"/>
      <c r="H37" s="9"/>
    </row>
    <row r="38" spans="1:8" x14ac:dyDescent="0.2">
      <c r="A38" s="19" t="str">
        <f>IF(OR(B38&lt;&gt;0, C38&lt;&gt;0, D38&lt;&gt;0, E38&lt;&gt;0, F38&lt;&gt;0, G38&lt;&gt;0, H38&lt;&gt;0), 35, "")</f>
        <v/>
      </c>
      <c r="B38" s="7"/>
      <c r="C38" s="9"/>
      <c r="D38" s="7"/>
      <c r="E38" s="9"/>
      <c r="F38" s="9"/>
      <c r="G38" s="9"/>
      <c r="H38" s="9"/>
    </row>
    <row r="39" spans="1:8" x14ac:dyDescent="0.2">
      <c r="A39" s="19" t="str">
        <f>IF(OR(B39&lt;&gt;0, C39&lt;&gt;0, D39&lt;&gt;0, E39&lt;&gt;0, F39&lt;&gt;0, G39&lt;&gt;0, H39&lt;&gt;0), 36, "")</f>
        <v/>
      </c>
      <c r="B39" s="7"/>
      <c r="C39" s="9"/>
      <c r="D39" s="7"/>
      <c r="E39" s="9"/>
      <c r="F39" s="9"/>
      <c r="G39" s="9"/>
      <c r="H39" s="9"/>
    </row>
    <row r="40" spans="1:8" x14ac:dyDescent="0.2">
      <c r="A40" s="19" t="str">
        <f>IF(OR(B40&lt;&gt;0, C40&lt;&gt;0, D40&lt;&gt;0, E40&lt;&gt;0, F40&lt;&gt;0, G40&lt;&gt;0, H40&lt;&gt;0), 37, "")</f>
        <v/>
      </c>
      <c r="B40" s="7"/>
      <c r="C40" s="9"/>
      <c r="D40" s="7"/>
      <c r="E40" s="9"/>
      <c r="F40" s="9"/>
      <c r="G40" s="9"/>
      <c r="H40" s="9"/>
    </row>
    <row r="41" spans="1:8" x14ac:dyDescent="0.2">
      <c r="A41" s="19" t="str">
        <f>IF(OR(B41&lt;&gt;0, C41&lt;&gt;0, D41&lt;&gt;0, E41&lt;&gt;0, F41&lt;&gt;0, G41&lt;&gt;0, H41&lt;&gt;0), 38, "")</f>
        <v/>
      </c>
      <c r="B41" s="7"/>
      <c r="C41" s="9"/>
      <c r="D41" s="7"/>
      <c r="E41" s="9"/>
      <c r="F41" s="9"/>
      <c r="G41" s="9"/>
      <c r="H41" s="9"/>
    </row>
    <row r="42" spans="1:8" x14ac:dyDescent="0.2">
      <c r="A42" s="19" t="str">
        <f>IF(OR(B42&lt;&gt;0, C42&lt;&gt;0, D42&lt;&gt;0, E42&lt;&gt;0, F42&lt;&gt;0, G42&lt;&gt;0, H42&lt;&gt;0), 39, "")</f>
        <v/>
      </c>
      <c r="B42" s="7"/>
      <c r="C42" s="9"/>
      <c r="D42" s="7"/>
      <c r="E42" s="9"/>
      <c r="F42" s="9"/>
      <c r="G42" s="9"/>
      <c r="H42" s="9"/>
    </row>
    <row r="43" spans="1:8" x14ac:dyDescent="0.2">
      <c r="A43" s="19" t="str">
        <f>IF(OR(B43&lt;&gt;0, C43&lt;&gt;0, D43&lt;&gt;0, E43&lt;&gt;0, F43&lt;&gt;0, G43&lt;&gt;0, H43&lt;&gt;0), 40, "")</f>
        <v/>
      </c>
      <c r="B43" s="7"/>
      <c r="C43" s="9"/>
      <c r="D43" s="7"/>
      <c r="E43" s="9"/>
      <c r="F43" s="9"/>
      <c r="G43" s="9"/>
      <c r="H43" s="9"/>
    </row>
    <row r="44" spans="1:8" x14ac:dyDescent="0.2">
      <c r="A44" s="19" t="str">
        <f>IF(OR(B44&lt;&gt;0, C44&lt;&gt;0, D44&lt;&gt;0, E44&lt;&gt;0, F44&lt;&gt;0, G44&lt;&gt;0, H44&lt;&gt;0), 41, "")</f>
        <v/>
      </c>
      <c r="B44" s="7"/>
      <c r="C44" s="9"/>
      <c r="D44" s="7"/>
      <c r="E44" s="9"/>
      <c r="F44" s="9"/>
      <c r="G44" s="9"/>
      <c r="H44" s="9"/>
    </row>
    <row r="45" spans="1:8" x14ac:dyDescent="0.2">
      <c r="A45" s="19" t="str">
        <f>IF(OR(B45&lt;&gt;0, C45&lt;&gt;0, D45&lt;&gt;0, E45&lt;&gt;0, F45&lt;&gt;0, G45&lt;&gt;0, H45&lt;&gt;0), 42, "")</f>
        <v/>
      </c>
      <c r="B45" s="7"/>
      <c r="C45" s="9"/>
      <c r="D45" s="7"/>
      <c r="E45" s="9"/>
      <c r="F45" s="9"/>
      <c r="G45" s="9"/>
      <c r="H45" s="9"/>
    </row>
    <row r="46" spans="1:8" x14ac:dyDescent="0.2">
      <c r="A46" s="19" t="str">
        <f>IF(OR(B46&lt;&gt;0, C46&lt;&gt;0, D46&lt;&gt;0, E46&lt;&gt;0, F46&lt;&gt;0, G46&lt;&gt;0, H46&lt;&gt;0), 43, "")</f>
        <v/>
      </c>
      <c r="B46" s="7"/>
      <c r="C46" s="9"/>
      <c r="D46" s="7"/>
      <c r="E46" s="9"/>
      <c r="F46" s="9"/>
      <c r="G46" s="9"/>
      <c r="H46" s="9"/>
    </row>
    <row r="47" spans="1:8" x14ac:dyDescent="0.2">
      <c r="A47" s="19" t="str">
        <f>IF(OR(B47&lt;&gt;0, C47&lt;&gt;0, D47&lt;&gt;0, E47&lt;&gt;0, F47&lt;&gt;0, G47&lt;&gt;0, H47&lt;&gt;0), 44, "")</f>
        <v/>
      </c>
      <c r="B47" s="7"/>
      <c r="C47" s="9"/>
      <c r="D47" s="7"/>
      <c r="E47" s="9"/>
      <c r="F47" s="9"/>
      <c r="G47" s="9"/>
      <c r="H47" s="9"/>
    </row>
    <row r="48" spans="1:8" x14ac:dyDescent="0.2">
      <c r="A48" s="19" t="str">
        <f>IF(OR(B48&lt;&gt;0, C48&lt;&gt;0, D48&lt;&gt;0, E48&lt;&gt;0, F48&lt;&gt;0, G48&lt;&gt;0, H48&lt;&gt;0), 45, "")</f>
        <v/>
      </c>
      <c r="B48" s="7"/>
      <c r="C48" s="9"/>
      <c r="D48" s="7"/>
      <c r="E48" s="9"/>
      <c r="F48" s="9"/>
      <c r="G48" s="9"/>
      <c r="H48" s="9"/>
    </row>
    <row r="49" spans="1:8" x14ac:dyDescent="0.2">
      <c r="A49" s="19" t="str">
        <f>IF(OR(B49&lt;&gt;0, C49&lt;&gt;0, D49&lt;&gt;0, E49&lt;&gt;0, F49&lt;&gt;0, G49&lt;&gt;0, H49&lt;&gt;0), 46, "")</f>
        <v/>
      </c>
      <c r="B49" s="7"/>
      <c r="C49" s="9"/>
      <c r="D49" s="7"/>
      <c r="E49" s="9"/>
      <c r="F49" s="9"/>
      <c r="G49" s="9"/>
      <c r="H49" s="9"/>
    </row>
    <row r="50" spans="1:8" x14ac:dyDescent="0.2">
      <c r="A50" s="19" t="str">
        <f>IF(OR(B50&lt;&gt;0, C50&lt;&gt;0, D50&lt;&gt;0, E50&lt;&gt;0, F50&lt;&gt;0, G50&lt;&gt;0, H50&lt;&gt;0), 47, "")</f>
        <v/>
      </c>
      <c r="B50" s="7"/>
      <c r="C50" s="9"/>
      <c r="D50" s="7"/>
      <c r="E50" s="9"/>
      <c r="F50" s="9"/>
      <c r="G50" s="9"/>
      <c r="H50" s="9"/>
    </row>
    <row r="51" spans="1:8" x14ac:dyDescent="0.2">
      <c r="A51" s="19" t="str">
        <f>IF(OR(B51&lt;&gt;0, C51&lt;&gt;0, D51&lt;&gt;0, E51&lt;&gt;0, F51&lt;&gt;0, G51&lt;&gt;0, H51&lt;&gt;0), 48, "")</f>
        <v/>
      </c>
      <c r="B51" s="7"/>
      <c r="C51" s="9"/>
      <c r="D51" s="7"/>
      <c r="E51" s="9"/>
      <c r="F51" s="9"/>
      <c r="G51" s="9"/>
      <c r="H51" s="9"/>
    </row>
    <row r="52" spans="1:8" x14ac:dyDescent="0.2">
      <c r="A52" s="19" t="str">
        <f>IF(OR(B52&lt;&gt;0, C52&lt;&gt;0, D52&lt;&gt;0, E52&lt;&gt;0, F52&lt;&gt;0, G52&lt;&gt;0, H52&lt;&gt;0), 49, "")</f>
        <v/>
      </c>
      <c r="B52" s="7"/>
      <c r="C52" s="9"/>
      <c r="D52" s="7"/>
      <c r="E52" s="9"/>
      <c r="F52" s="9"/>
      <c r="G52" s="9"/>
      <c r="H52" s="9"/>
    </row>
    <row r="53" spans="1:8" x14ac:dyDescent="0.2">
      <c r="A53" s="19" t="str">
        <f>IF(OR(B53&lt;&gt;0, C53&lt;&gt;0, D53&lt;&gt;0, E53&lt;&gt;0, F53&lt;&gt;0, G53&lt;&gt;0, H53&lt;&gt;0), 50, "")</f>
        <v/>
      </c>
      <c r="B53" s="7"/>
      <c r="C53" s="9"/>
      <c r="D53" s="7"/>
      <c r="E53" s="9"/>
      <c r="F53" s="9"/>
      <c r="G53" s="9"/>
      <c r="H53" s="9"/>
    </row>
    <row r="54" spans="1:8" x14ac:dyDescent="0.2">
      <c r="A54" s="19" t="str">
        <f>IF(OR(B54&lt;&gt;0, C54&lt;&gt;0, D54&lt;&gt;0, E54&lt;&gt;0, F54&lt;&gt;0, G54&lt;&gt;0, H54&lt;&gt;0), 51, "")</f>
        <v/>
      </c>
      <c r="B54" s="7"/>
      <c r="C54" s="9"/>
      <c r="D54" s="7"/>
      <c r="E54" s="9"/>
      <c r="F54" s="9"/>
      <c r="G54" s="9"/>
      <c r="H54" s="9"/>
    </row>
    <row r="55" spans="1:8" x14ac:dyDescent="0.2">
      <c r="A55" s="19" t="str">
        <f>IF(OR(B55&lt;&gt;0, C55&lt;&gt;0, D55&lt;&gt;0, E55&lt;&gt;0, F55&lt;&gt;0, G55&lt;&gt;0, H55&lt;&gt;0), 52, "")</f>
        <v/>
      </c>
      <c r="B55" s="7"/>
      <c r="C55" s="9"/>
      <c r="D55" s="7"/>
      <c r="E55" s="9"/>
      <c r="F55" s="9"/>
      <c r="G55" s="9"/>
      <c r="H55" s="9"/>
    </row>
    <row r="56" spans="1:8" x14ac:dyDescent="0.2">
      <c r="A56" s="19" t="str">
        <f>IF(OR(B56&lt;&gt;0, C56&lt;&gt;0, D56&lt;&gt;0, E56&lt;&gt;0, F56&lt;&gt;0, G56&lt;&gt;0, H56&lt;&gt;0), 53, "")</f>
        <v/>
      </c>
      <c r="B56" s="7"/>
      <c r="C56" s="9"/>
      <c r="D56" s="7"/>
      <c r="E56" s="9"/>
      <c r="F56" s="9"/>
      <c r="G56" s="9"/>
      <c r="H56" s="9"/>
    </row>
    <row r="57" spans="1:8" x14ac:dyDescent="0.2">
      <c r="A57" s="19" t="str">
        <f>IF(OR(B57&lt;&gt;0, C57&lt;&gt;0, D57&lt;&gt;0, E57&lt;&gt;0, F57&lt;&gt;0, G57&lt;&gt;0, H57&lt;&gt;0), 54, "")</f>
        <v/>
      </c>
      <c r="B57" s="7"/>
      <c r="C57" s="9"/>
      <c r="D57" s="7"/>
      <c r="E57" s="9"/>
      <c r="F57" s="9"/>
      <c r="G57" s="9"/>
      <c r="H57" s="9"/>
    </row>
    <row r="58" spans="1:8" x14ac:dyDescent="0.2">
      <c r="A58" s="19" t="str">
        <f>IF(OR(B58&lt;&gt;0, C58&lt;&gt;0, D58&lt;&gt;0, E58&lt;&gt;0, F58&lt;&gt;0, G58&lt;&gt;0, H58&lt;&gt;0), 55, "")</f>
        <v/>
      </c>
      <c r="B58" s="7"/>
      <c r="C58" s="9"/>
      <c r="D58" s="7"/>
      <c r="E58" s="9"/>
      <c r="F58" s="9"/>
      <c r="G58" s="9"/>
      <c r="H58" s="9"/>
    </row>
    <row r="59" spans="1:8" x14ac:dyDescent="0.2">
      <c r="A59" s="19" t="str">
        <f>IF(OR(B59&lt;&gt;0, C59&lt;&gt;0, D59&lt;&gt;0, E59&lt;&gt;0, F59&lt;&gt;0, G59&lt;&gt;0, H59&lt;&gt;0), 56, "")</f>
        <v/>
      </c>
      <c r="B59" s="7"/>
      <c r="C59" s="9"/>
      <c r="D59" s="7"/>
      <c r="E59" s="9"/>
      <c r="F59" s="9"/>
      <c r="G59" s="9"/>
      <c r="H59" s="9"/>
    </row>
    <row r="60" spans="1:8" x14ac:dyDescent="0.2">
      <c r="A60" s="19" t="str">
        <f>IF(OR(B60&lt;&gt;0, C60&lt;&gt;0, D60&lt;&gt;0, E60&lt;&gt;0, F60&lt;&gt;0, G60&lt;&gt;0, H60&lt;&gt;0), 57, "")</f>
        <v/>
      </c>
      <c r="B60" s="7"/>
      <c r="C60" s="9"/>
      <c r="D60" s="7"/>
      <c r="E60" s="9"/>
      <c r="F60" s="9"/>
      <c r="G60" s="9"/>
      <c r="H60" s="9"/>
    </row>
    <row r="61" spans="1:8" x14ac:dyDescent="0.2">
      <c r="A61" s="19" t="str">
        <f>IF(OR(B61&lt;&gt;0, C61&lt;&gt;0, D61&lt;&gt;0, E61&lt;&gt;0, F61&lt;&gt;0, G61&lt;&gt;0, H61&lt;&gt;0), 58, "")</f>
        <v/>
      </c>
      <c r="B61" s="7"/>
      <c r="C61" s="9"/>
      <c r="D61" s="7"/>
      <c r="E61" s="9"/>
      <c r="F61" s="9"/>
      <c r="G61" s="9"/>
      <c r="H61" s="9"/>
    </row>
    <row r="62" spans="1:8" x14ac:dyDescent="0.2">
      <c r="A62" s="19" t="str">
        <f>IF(OR(B62&lt;&gt;0, C62&lt;&gt;0, D62&lt;&gt;0, E62&lt;&gt;0, F62&lt;&gt;0, G62&lt;&gt;0, H62&lt;&gt;0), 59, "")</f>
        <v/>
      </c>
      <c r="B62" s="7"/>
      <c r="C62" s="9"/>
      <c r="D62" s="7"/>
      <c r="E62" s="9"/>
      <c r="F62" s="9"/>
      <c r="G62" s="9"/>
      <c r="H62" s="9"/>
    </row>
    <row r="63" spans="1:8" x14ac:dyDescent="0.2">
      <c r="A63" s="19" t="str">
        <f>IF(OR(B63&lt;&gt;0, C63&lt;&gt;0, D63&lt;&gt;0, E63&lt;&gt;0, F63&lt;&gt;0, G63&lt;&gt;0, H63&lt;&gt;0), 60, "")</f>
        <v/>
      </c>
      <c r="B63" s="7"/>
      <c r="C63" s="9"/>
      <c r="D63" s="7"/>
      <c r="E63" s="9"/>
      <c r="F63" s="9"/>
      <c r="G63" s="9"/>
      <c r="H63" s="9"/>
    </row>
    <row r="64" spans="1:8" x14ac:dyDescent="0.2">
      <c r="A64" s="19" t="str">
        <f>IF(OR(B64&lt;&gt;0, C64&lt;&gt;0, D64&lt;&gt;0, E64&lt;&gt;0, F64&lt;&gt;0, G64&lt;&gt;0, H64&lt;&gt;0), 61, "")</f>
        <v/>
      </c>
      <c r="B64" s="7"/>
      <c r="C64" s="9"/>
      <c r="D64" s="7"/>
      <c r="E64" s="9"/>
      <c r="F64" s="9"/>
      <c r="G64" s="9"/>
      <c r="H64" s="9"/>
    </row>
    <row r="65" spans="1:8" x14ac:dyDescent="0.2">
      <c r="A65" s="19" t="str">
        <f>IF(OR(B65&lt;&gt;0, C65&lt;&gt;0, D65&lt;&gt;0, E65&lt;&gt;0, F65&lt;&gt;0, G65&lt;&gt;0, H65&lt;&gt;0), 62, "")</f>
        <v/>
      </c>
      <c r="B65" s="7"/>
      <c r="C65" s="9"/>
      <c r="D65" s="7"/>
      <c r="E65" s="9"/>
      <c r="F65" s="9"/>
      <c r="G65" s="9"/>
      <c r="H65" s="9"/>
    </row>
    <row r="66" spans="1:8" x14ac:dyDescent="0.2">
      <c r="A66" s="19" t="str">
        <f>IF(OR(B66&lt;&gt;0, C66&lt;&gt;0, D66&lt;&gt;0, E66&lt;&gt;0, F66&lt;&gt;0, G66&lt;&gt;0, H66&lt;&gt;0), 63, "")</f>
        <v/>
      </c>
      <c r="B66" s="7"/>
      <c r="C66" s="9"/>
      <c r="D66" s="7"/>
      <c r="E66" s="9"/>
      <c r="F66" s="9"/>
      <c r="G66" s="9"/>
      <c r="H66" s="9"/>
    </row>
    <row r="67" spans="1:8" x14ac:dyDescent="0.2">
      <c r="A67" s="19" t="str">
        <f>IF(OR(B67&lt;&gt;0, C67&lt;&gt;0, D67&lt;&gt;0, E67&lt;&gt;0, F67&lt;&gt;0, G67&lt;&gt;0, H67&lt;&gt;0), 64, "")</f>
        <v/>
      </c>
      <c r="B67" s="7"/>
      <c r="C67" s="9"/>
      <c r="D67" s="7"/>
      <c r="E67" s="9"/>
      <c r="F67" s="9"/>
      <c r="G67" s="9"/>
      <c r="H67" s="9"/>
    </row>
    <row r="68" spans="1:8" x14ac:dyDescent="0.2">
      <c r="A68" s="19" t="str">
        <f>IF(OR(B68&lt;&gt;0, C68&lt;&gt;0, D68&lt;&gt;0, E68&lt;&gt;0, F68&lt;&gt;0, G68&lt;&gt;0, H68&lt;&gt;0), 65, "")</f>
        <v/>
      </c>
      <c r="B68" s="7"/>
      <c r="C68" s="9"/>
      <c r="D68" s="7"/>
      <c r="E68" s="9"/>
      <c r="F68" s="9"/>
      <c r="G68" s="9"/>
      <c r="H68" s="9"/>
    </row>
    <row r="69" spans="1:8" x14ac:dyDescent="0.2">
      <c r="A69" s="19" t="str">
        <f>IF(OR(B69&lt;&gt;0, C69&lt;&gt;0, D69&lt;&gt;0, E69&lt;&gt;0, F69&lt;&gt;0, G69&lt;&gt;0, H69&lt;&gt;0), 66, "")</f>
        <v/>
      </c>
      <c r="B69" s="7"/>
      <c r="C69" s="9"/>
      <c r="D69" s="7"/>
      <c r="E69" s="9"/>
      <c r="F69" s="9"/>
      <c r="G69" s="9"/>
      <c r="H69" s="9"/>
    </row>
    <row r="70" spans="1:8" x14ac:dyDescent="0.2">
      <c r="A70" s="19" t="str">
        <f>IF(OR(B70&lt;&gt;0, C70&lt;&gt;0, D70&lt;&gt;0, E70&lt;&gt;0, F70&lt;&gt;0, G70&lt;&gt;0, H70&lt;&gt;0), 67, "")</f>
        <v/>
      </c>
      <c r="B70" s="7"/>
      <c r="C70" s="9"/>
      <c r="D70" s="7"/>
      <c r="E70" s="9"/>
      <c r="F70" s="9"/>
      <c r="G70" s="9"/>
      <c r="H70" s="9"/>
    </row>
    <row r="71" spans="1:8" x14ac:dyDescent="0.2">
      <c r="A71" s="19" t="str">
        <f>IF(OR(B71&lt;&gt;0, C71&lt;&gt;0, D71&lt;&gt;0, E71&lt;&gt;0, F71&lt;&gt;0, G71&lt;&gt;0, H71&lt;&gt;0), 68, "")</f>
        <v/>
      </c>
      <c r="B71" s="7"/>
      <c r="C71" s="9"/>
      <c r="D71" s="7"/>
      <c r="E71" s="9"/>
      <c r="F71" s="9"/>
      <c r="G71" s="9"/>
      <c r="H71" s="9"/>
    </row>
    <row r="72" spans="1:8" x14ac:dyDescent="0.2">
      <c r="A72" s="19" t="str">
        <f>IF(OR(B72&lt;&gt;0, C72&lt;&gt;0, D72&lt;&gt;0, E72&lt;&gt;0, F72&lt;&gt;0, G72&lt;&gt;0, H72&lt;&gt;0), 69, "")</f>
        <v/>
      </c>
      <c r="B72" s="7"/>
      <c r="C72" s="9"/>
      <c r="D72" s="7"/>
      <c r="E72" s="9"/>
      <c r="F72" s="9"/>
      <c r="G72" s="9"/>
      <c r="H72" s="9"/>
    </row>
    <row r="73" spans="1:8" x14ac:dyDescent="0.2">
      <c r="A73" s="19" t="str">
        <f>IF(OR(B73&lt;&gt;0, C73&lt;&gt;0, D73&lt;&gt;0, E73&lt;&gt;0, F73&lt;&gt;0, G73&lt;&gt;0, H73&lt;&gt;0), 70, "")</f>
        <v/>
      </c>
      <c r="B73" s="7"/>
      <c r="C73" s="9"/>
      <c r="D73" s="7"/>
      <c r="E73" s="9"/>
      <c r="F73" s="9"/>
      <c r="G73" s="9"/>
      <c r="H73" s="9"/>
    </row>
    <row r="74" spans="1:8" x14ac:dyDescent="0.2">
      <c r="A74" s="19" t="str">
        <f>IF(OR(B74&lt;&gt;0, C74&lt;&gt;0, D74&lt;&gt;0, E74&lt;&gt;0, F74&lt;&gt;0, G74&lt;&gt;0, H74&lt;&gt;0), 71, "")</f>
        <v/>
      </c>
      <c r="B74" s="7"/>
      <c r="C74" s="9"/>
      <c r="D74" s="7"/>
      <c r="E74" s="9"/>
      <c r="F74" s="9"/>
      <c r="G74" s="9"/>
      <c r="H74" s="9"/>
    </row>
    <row r="75" spans="1:8" x14ac:dyDescent="0.2">
      <c r="A75" s="19" t="str">
        <f>IF(OR(B75&lt;&gt;0, C75&lt;&gt;0, D75&lt;&gt;0, E75&lt;&gt;0, F75&lt;&gt;0, G75&lt;&gt;0, H75&lt;&gt;0), 72, "")</f>
        <v/>
      </c>
      <c r="B75" s="7"/>
      <c r="C75" s="9"/>
      <c r="D75" s="7"/>
      <c r="E75" s="9"/>
      <c r="F75" s="9"/>
      <c r="G75" s="9"/>
      <c r="H75" s="9"/>
    </row>
  </sheetData>
  <sheetProtection selectLockedCells="1"/>
  <mergeCells count="1">
    <mergeCell ref="A1:H1"/>
  </mergeCells>
  <conditionalFormatting sqref="B4:F75 H4:H75">
    <cfRule type="cellIs" dxfId="8" priority="3" operator="greaterThan">
      <formula>0</formula>
    </cfRule>
  </conditionalFormatting>
  <conditionalFormatting sqref="A4:A75">
    <cfRule type="cellIs" dxfId="7" priority="2" operator="between">
      <formula>0</formula>
      <formula>72</formula>
    </cfRule>
  </conditionalFormatting>
  <conditionalFormatting sqref="G4:G75">
    <cfRule type="cellIs" dxfId="6" priority="1" operator="greaterThan">
      <formula>0</formula>
    </cfRule>
  </conditionalFormatting>
  <dataValidations count="1">
    <dataValidation type="list" allowBlank="1" showInputMessage="1" showErrorMessage="1" sqref="G4:G75">
      <formula1>"Гран-При, Диплом (лауреата) I степени, Диплом (лауреата) II степени, Диплом (лауреата) III степени, Дипломант, Специальные награды"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2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Илья</cp:lastModifiedBy>
  <cp:lastPrinted>2019-05-07T07:00:26Z</cp:lastPrinted>
  <dcterms:created xsi:type="dcterms:W3CDTF">2006-09-16T00:00:00Z</dcterms:created>
  <dcterms:modified xsi:type="dcterms:W3CDTF">2020-06-15T16:27:12Z</dcterms:modified>
</cp:coreProperties>
</file>